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7740"/>
  </bookViews>
  <sheets>
    <sheet name="CARTERA" sheetId="1" r:id="rId1"/>
  </sheets>
  <externalReferences>
    <externalReference r:id="rId2"/>
  </externalReferences>
  <definedNames>
    <definedName name="_xlnm.Extract" localSheetId="0">CARTERA!#REF!</definedName>
    <definedName name="_xlnm.Print_Area" localSheetId="0">CARTERA!$A$1:$K$22</definedName>
    <definedName name="_xlnm.Criteria" localSheetId="0">CARTERA!#REF!</definedName>
    <definedName name="_xlnm.Print_Titles" localSheetId="0">CARTERA!$A:$F,CARTERA!$1:$8</definedName>
    <definedName name="Z_6F12926A_0A5E_11D6_AE06_0050DA7D68BB_.wvu.Cols" localSheetId="0" hidden="1">CARTERA!#REF!,CARTERA!#REF!,CARTERA!#REF!</definedName>
    <definedName name="Z_6F12926A_0A5E_11D6_AE06_0050DA7D68BB_.wvu.FilterData" localSheetId="0" hidden="1">CARTERA!#REF!</definedName>
    <definedName name="Z_6F12926A_0A5E_11D6_AE06_0050DA7D68BB_.wvu.PrintArea" localSheetId="0" hidden="1">CARTERA!$A$1:$J$8</definedName>
    <definedName name="Z_6F12926A_0A5E_11D6_AE06_0050DA7D68BB_.wvu.PrintTitles" localSheetId="0" hidden="1">CARTERA!$A:$F,CARTERA!$1:$8</definedName>
    <definedName name="Z_6F12926A_0A5E_11D6_AE06_0050DA7D68BB_.wvu.Rows" localSheetId="0" hidden="1">CARTERA!#REF!,CARTERA!#REF!,CARTERA!#REF!,CARTERA!#REF!,CARTERA!#REF!</definedName>
  </definedNames>
  <calcPr calcId="145621"/>
</workbook>
</file>

<file path=xl/calcChain.xml><?xml version="1.0" encoding="utf-8"?>
<calcChain xmlns="http://schemas.openxmlformats.org/spreadsheetml/2006/main">
  <c r="B5" i="1" l="1"/>
  <c r="B10" i="1"/>
  <c r="B11" i="1" s="1"/>
  <c r="B12" i="1" s="1"/>
  <c r="B13" i="1" s="1"/>
  <c r="B14" i="1" s="1"/>
  <c r="B15" i="1" s="1"/>
  <c r="B16" i="1" s="1"/>
  <c r="B17" i="1" s="1"/>
  <c r="B18" i="1" s="1"/>
  <c r="G10" i="1"/>
  <c r="H10" i="1"/>
  <c r="I10" i="1"/>
  <c r="G11" i="1"/>
  <c r="H11" i="1"/>
  <c r="H19" i="1" s="1"/>
  <c r="I11" i="1"/>
  <c r="G12" i="1"/>
  <c r="J12" i="1" s="1"/>
  <c r="H12" i="1"/>
  <c r="I12" i="1"/>
  <c r="G13" i="1"/>
  <c r="H13" i="1"/>
  <c r="I13" i="1"/>
  <c r="G14" i="1"/>
  <c r="H14" i="1"/>
  <c r="I14" i="1"/>
  <c r="G15" i="1"/>
  <c r="J15" i="1" s="1"/>
  <c r="H15" i="1"/>
  <c r="I15" i="1"/>
  <c r="G16" i="1"/>
  <c r="J16" i="1" s="1"/>
  <c r="H16" i="1"/>
  <c r="H20" i="1" s="1"/>
  <c r="I16" i="1"/>
  <c r="G17" i="1"/>
  <c r="H17" i="1"/>
  <c r="I17" i="1"/>
  <c r="G18" i="1"/>
  <c r="H18" i="1"/>
  <c r="I18" i="1"/>
  <c r="G9" i="1" l="1"/>
  <c r="J17" i="1"/>
  <c r="J20" i="1" s="1"/>
  <c r="J11" i="1"/>
  <c r="I20" i="1"/>
  <c r="J13" i="1"/>
  <c r="I19" i="1"/>
  <c r="I21" i="1" s="1"/>
  <c r="H9" i="1"/>
  <c r="H21" i="1" s="1"/>
  <c r="J18" i="1"/>
  <c r="J14" i="1"/>
  <c r="I9" i="1"/>
  <c r="G20" i="1"/>
  <c r="G19" i="1"/>
  <c r="G21" i="1" s="1"/>
  <c r="J10" i="1"/>
  <c r="J9" i="1" l="1"/>
  <c r="J19" i="1"/>
  <c r="J21" i="1" l="1"/>
  <c r="L20" i="1"/>
  <c r="L9" i="1"/>
</calcChain>
</file>

<file path=xl/sharedStrings.xml><?xml version="1.0" encoding="utf-8"?>
<sst xmlns="http://schemas.openxmlformats.org/spreadsheetml/2006/main" count="53" uniqueCount="41">
  <si>
    <t>TOTALES</t>
  </si>
  <si>
    <t>Estimaciones por Valuaciones</t>
  </si>
  <si>
    <t>Vencida</t>
  </si>
  <si>
    <t>Vigente</t>
  </si>
  <si>
    <t>SUMA RESTO FIDEICOMISOS</t>
  </si>
  <si>
    <t>SUMA PRIMEROS CINCO FIDEICOMISOS</t>
  </si>
  <si>
    <t>BANGUAT</t>
  </si>
  <si>
    <t>ADMINISTRACIÓN CENTRAL</t>
  </si>
  <si>
    <t>Fondo Extraordinario Específico de Reconstrucción -FEER-</t>
  </si>
  <si>
    <t>FEER</t>
  </si>
  <si>
    <t>INDUSTRIAL</t>
  </si>
  <si>
    <t>Fideicomiso Nacional de Becas y Crédito  Educativo -FINABECE-</t>
  </si>
  <si>
    <t>FINABECE</t>
  </si>
  <si>
    <t>BANRURAL</t>
  </si>
  <si>
    <t>Fideicomiso Proyectos Productivos de la Población Desarraigada</t>
  </si>
  <si>
    <t>DESARRAIGADA</t>
  </si>
  <si>
    <t>Fondo Nacional para la Reactivación y Modernización de la Actividad Agropecuaria -FONAGRO-</t>
  </si>
  <si>
    <t>FONAGRO</t>
  </si>
  <si>
    <t>Fondo Fiduciario de Capitalización Bancaria</t>
  </si>
  <si>
    <t>FCB</t>
  </si>
  <si>
    <t>Programa de Desarrollo Integral en Areas con Potencial de Riego y Drenaje</t>
  </si>
  <si>
    <t>RIEGO</t>
  </si>
  <si>
    <t>DESCENTRALIZADAS Y AUTÓNOMAS</t>
  </si>
  <si>
    <t>Fideicomiso Fondo de Tierras Acuerdos de Paz</t>
  </si>
  <si>
    <t>FONTIERRAS</t>
  </si>
  <si>
    <t>BANTRAB</t>
  </si>
  <si>
    <t xml:space="preserve">Fondo de Desarrollo de la Microempresa, Pequeña y Mediana Empresa </t>
  </si>
  <si>
    <t>FDMIPYME</t>
  </si>
  <si>
    <t>Fideicomiso Apoyo Financiero para los Productores del Sector Cafetalero Guatemalteco</t>
  </si>
  <si>
    <t>CAFETALERO</t>
  </si>
  <si>
    <t>Total Cartera</t>
  </si>
  <si>
    <t>FIDUCIARIO</t>
  </si>
  <si>
    <t>SECTOR</t>
  </si>
  <si>
    <t>FIDEICOMISO</t>
  </si>
  <si>
    <t>ABREVIATURA</t>
  </si>
  <si>
    <t>No.</t>
  </si>
  <si>
    <t>FECHA DE VENCIMIENTO</t>
  </si>
  <si>
    <t>EXPRESADO EN MILES DE QUETZALES</t>
  </si>
  <si>
    <t>INTEGRACIÓN DE CARTERA</t>
  </si>
  <si>
    <t>ENTIDADES DE LA ADMINISTRACIÓN CENTRAL, DESCENTRALIZADAS Y AUTÓNOMAS</t>
  </si>
  <si>
    <t xml:space="preserve">FIDEICOMISOS PÚBLICOS VIGENTES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</si>
</sst>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#,##0.0"/>
    <numFmt numFmtId="166" formatCode="_(* #,##0.0_);_(* \(#,##0.0\);_(* &quot;-&quot;??_);_(@_)"/>
    <numFmt numFmtId="169" formatCode="_(* #,##0_);_(* \(#,##0\);_(* &quot;-&quot;??_);_(@_)"/>
    <numFmt numFmtId="170" formatCode="dd\-mmm\-yyyy"/>
    <numFmt numFmtId="171" formatCode="d\-mmm\-yyyy"/>
    <numFmt numFmtId="172" formatCode="_([$€]* #,##0.00_);_([$€]* \(#,##0.00\);_([$€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2" applyFont="1"/>
    <xf numFmtId="164" fontId="1" fillId="0" borderId="0" xfId="2" applyNumberFormat="1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43" fontId="1" fillId="0" borderId="0" xfId="2" applyNumberFormat="1" applyFont="1"/>
    <xf numFmtId="43" fontId="1" fillId="0" borderId="0" xfId="2" applyNumberFormat="1" applyFont="1" applyBorder="1"/>
    <xf numFmtId="43" fontId="2" fillId="0" borderId="1" xfId="1" applyFont="1" applyBorder="1"/>
    <xf numFmtId="0" fontId="2" fillId="0" borderId="4" xfId="2" applyFont="1" applyBorder="1" applyAlignment="1">
      <alignment horizontal="center"/>
    </xf>
    <xf numFmtId="43" fontId="1" fillId="0" borderId="1" xfId="1" applyFont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69" fontId="4" fillId="0" borderId="1" xfId="1" applyNumberFormat="1" applyFont="1" applyFill="1" applyBorder="1" applyAlignment="1">
      <alignment horizontal="center" vertical="center" wrapText="1"/>
    </xf>
    <xf numFmtId="170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70" fontId="4" fillId="0" borderId="1" xfId="2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171" fontId="4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166" fontId="2" fillId="0" borderId="0" xfId="1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left"/>
    </xf>
  </cellXfs>
  <cellStyles count="48">
    <cellStyle name="Euro" xfId="5"/>
    <cellStyle name="Millares" xfId="1" builtinId="3"/>
    <cellStyle name="Millares 2" xfId="6"/>
    <cellStyle name="Millares 2 2" xfId="7"/>
    <cellStyle name="Millares 2 3" xfId="8"/>
    <cellStyle name="Millares 2 3 2" xfId="9"/>
    <cellStyle name="Millares 2 4" xfId="10"/>
    <cellStyle name="Millares 3" xfId="11"/>
    <cellStyle name="Millares 3 2" xfId="12"/>
    <cellStyle name="Millares 3 2 2" xfId="13"/>
    <cellStyle name="Millares 3 3" xfId="14"/>
    <cellStyle name="Millares 3 4" xfId="15"/>
    <cellStyle name="Moneda 2" xfId="16"/>
    <cellStyle name="Normal" xfId="0" builtinId="0"/>
    <cellStyle name="Normal 2" xfId="2"/>
    <cellStyle name="Normal 2 2" xfId="17"/>
    <cellStyle name="Normal 3" xfId="18"/>
    <cellStyle name="Normal 3 2" xfId="19"/>
    <cellStyle name="Normal 3 3" xfId="20"/>
    <cellStyle name="Normal 3 3 2" xfId="21"/>
    <cellStyle name="Normal 3 3 2 2" xfId="22"/>
    <cellStyle name="Normal 3 3 3" xfId="23"/>
    <cellStyle name="Normal 3 4" xfId="24"/>
    <cellStyle name="Normal 3 4 2" xfId="25"/>
    <cellStyle name="Normal 3 5" xfId="26"/>
    <cellStyle name="Normal 4" xfId="27"/>
    <cellStyle name="Normal 5" xfId="28"/>
    <cellStyle name="Normal 5 2" xfId="29"/>
    <cellStyle name="Normal 6" xfId="30"/>
    <cellStyle name="Normal 6 2" xfId="31"/>
    <cellStyle name="Normal 6 2 2" xfId="32"/>
    <cellStyle name="Normal 6 3" xfId="33"/>
    <cellStyle name="Normal 6 3 2" xfId="34"/>
    <cellStyle name="Normal 6 4" xfId="35"/>
    <cellStyle name="Normal 7" xfId="36"/>
    <cellStyle name="Normal_Informacion Financiera  03-2006 NO ACTUA" xfId="4"/>
    <cellStyle name="Porcentaje 2" xfId="37"/>
    <cellStyle name="Porcentaje 2 2" xfId="38"/>
    <cellStyle name="Porcentaje 2 2 2" xfId="39"/>
    <cellStyle name="Porcentaje 2 3" xfId="40"/>
    <cellStyle name="Porcentaje 3" xfId="3"/>
    <cellStyle name="Porcentaje 4" xfId="41"/>
    <cellStyle name="Porcentaje 4 2" xfId="42"/>
    <cellStyle name="Porcentaje 4 2 2" xfId="43"/>
    <cellStyle name="Porcentaje 4 3" xfId="44"/>
    <cellStyle name="Porcentaje 4 3 2" xfId="45"/>
    <cellStyle name="Porcentaje 4 4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8169975475147"/>
          <c:y val="5.5015150352510055E-2"/>
          <c:w val="0.58403849518810147"/>
          <c:h val="0.8326195683872849"/>
        </c:manualLayout>
      </c:layout>
      <c:lineChart>
        <c:grouping val="standard"/>
        <c:varyColors val="0"/>
        <c:ser>
          <c:idx val="1"/>
          <c:order val="0"/>
          <c:tx>
            <c:v>Cartera Vigente</c:v>
          </c:tx>
          <c:marker>
            <c:symbol val="none"/>
          </c:marker>
          <c:cat>
            <c:strRef>
              <c:f>CARTERA!#REF!</c:f>
            </c:strRef>
          </c:cat>
          <c:val>
            <c:numRef>
              <c:f>CARTERA!#REF!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C8-48C7-91CB-05E7B3219303}"/>
            </c:ext>
          </c:extLst>
        </c:ser>
        <c:ser>
          <c:idx val="2"/>
          <c:order val="1"/>
          <c:tx>
            <c:v>Cartera vencida</c:v>
          </c:tx>
          <c:marker>
            <c:symbol val="none"/>
          </c:marker>
          <c:cat>
            <c:strRef>
              <c:f>CARTERA!#REF!</c:f>
            </c:strRef>
          </c:cat>
          <c:val>
            <c:numRef>
              <c:f>CARTERA!#REF!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C8-48C7-91CB-05E7B3219303}"/>
            </c:ext>
          </c:extLst>
        </c:ser>
        <c:ser>
          <c:idx val="0"/>
          <c:order val="2"/>
          <c:tx>
            <c:v>Cartera total</c:v>
          </c:tx>
          <c:marker>
            <c:symbol val="none"/>
          </c:marker>
          <c:cat>
            <c:strRef>
              <c:f>CARTERA!#REF!</c:f>
            </c:strRef>
          </c:cat>
          <c:val>
            <c:numRef>
              <c:f>CARTERA!#REF!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C8-48C7-91CB-05E7B3219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89536"/>
        <c:axId val="101978496"/>
      </c:lineChart>
      <c:catAx>
        <c:axId val="7828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978496"/>
        <c:crosses val="autoZero"/>
        <c:auto val="1"/>
        <c:lblAlgn val="ctr"/>
        <c:lblOffset val="100"/>
        <c:noMultiLvlLbl val="0"/>
      </c:catAx>
      <c:valAx>
        <c:axId val="1019784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78289536"/>
        <c:crosses val="autoZero"/>
        <c:crossBetween val="between"/>
        <c:majorUnit val="500000"/>
        <c:minorUnit val="40000"/>
      </c:valAx>
    </c:plotArea>
    <c:legend>
      <c:legendPos val="r"/>
      <c:layout>
        <c:manualLayout>
          <c:xMode val="edge"/>
          <c:yMode val="edge"/>
          <c:x val="0.73294346711619274"/>
          <c:y val="0.41240536183804855"/>
          <c:w val="0.2670564304461942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657226</xdr:colOff>
      <xdr:row>22</xdr:row>
      <xdr:rowOff>0</xdr:rowOff>
    </xdr:from>
    <xdr:to>
      <xdr:col>26</xdr:col>
      <xdr:colOff>156883</xdr:colOff>
      <xdr:row>28</xdr:row>
      <xdr:rowOff>145676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Portal%20DdF/2022/AC%20Y%20D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AR AC"/>
      <sheetName val="INGRESAR "/>
      <sheetName val="Gerencial"/>
      <sheetName val="PNR AC"/>
      <sheetName val="PNR AYD"/>
      <sheetName val="DISP AC"/>
      <sheetName val="DISP. AYD"/>
      <sheetName val="ACTIVOS AC"/>
      <sheetName val="ACTIVOS DYA"/>
      <sheetName val="HONO. AC"/>
      <sheetName val="HONO. DYA"/>
      <sheetName val="CONTRATOS"/>
      <sheetName val="LAIP"/>
      <sheetName val="CGC"/>
      <sheetName val="BASE NO TOCAR"/>
      <sheetName val="EJ1"/>
      <sheetName val="EJ2"/>
      <sheetName val="EJ3"/>
      <sheetName val="EJ4"/>
      <sheetName val="EJ5"/>
      <sheetName val="EJ6"/>
      <sheetName val="ACTIVOS VENCIDOS"/>
    </sheetNames>
    <sheetDataSet>
      <sheetData sheetId="0"/>
      <sheetData sheetId="1">
        <row r="4">
          <cell r="B4" t="str">
            <v>AL 31 DE MAYO DE 2022</v>
          </cell>
        </row>
        <row r="21">
          <cell r="Q21">
            <v>0</v>
          </cell>
        </row>
        <row r="22">
          <cell r="Q22">
            <v>445134521.20999998</v>
          </cell>
          <cell r="R22">
            <v>196584779.88999999</v>
          </cell>
          <cell r="T22">
            <v>-10593380.77</v>
          </cell>
        </row>
        <row r="24">
          <cell r="Q24">
            <v>92966977.019999996</v>
          </cell>
          <cell r="R24">
            <v>104649726.48999999</v>
          </cell>
          <cell r="T24">
            <v>-19662488.260000002</v>
          </cell>
        </row>
        <row r="25">
          <cell r="Q25">
            <v>731370</v>
          </cell>
          <cell r="R25">
            <v>5942085.9400000004</v>
          </cell>
          <cell r="T25">
            <v>-215622.6</v>
          </cell>
        </row>
        <row r="26">
          <cell r="Q26">
            <v>0</v>
          </cell>
          <cell r="R26">
            <v>3354091.19</v>
          </cell>
          <cell r="T26">
            <v>-133933.13</v>
          </cell>
        </row>
        <row r="32">
          <cell r="Q32">
            <v>312641339.73000002</v>
          </cell>
          <cell r="R32">
            <v>18575215.079999998</v>
          </cell>
          <cell r="T32">
            <v>-27954455.27</v>
          </cell>
        </row>
        <row r="33">
          <cell r="Q33">
            <v>94385.670000000013</v>
          </cell>
          <cell r="R33">
            <v>0</v>
          </cell>
          <cell r="T33">
            <v>-2831.57</v>
          </cell>
        </row>
        <row r="36">
          <cell r="Q36">
            <v>68777050.25999999</v>
          </cell>
          <cell r="R36">
            <v>268094695.44</v>
          </cell>
          <cell r="T36">
            <v>-107670838.3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view="pageBreakPreview" topLeftCell="B1" zoomScale="85" zoomScaleNormal="110" zoomScaleSheetLayoutView="85" workbookViewId="0">
      <selection activeCell="N12" sqref="N12"/>
    </sheetView>
  </sheetViews>
  <sheetFormatPr baseColWidth="10" defaultRowHeight="18" customHeight="1" x14ac:dyDescent="0.25"/>
  <cols>
    <col min="1" max="1" width="14.5703125" style="4" hidden="1" customWidth="1"/>
    <col min="2" max="2" width="3.7109375" style="4" customWidth="1"/>
    <col min="3" max="3" width="14.7109375" style="4" customWidth="1"/>
    <col min="4" max="4" width="31.7109375" style="3" customWidth="1"/>
    <col min="5" max="5" width="17" style="3" customWidth="1"/>
    <col min="6" max="6" width="12.5703125" style="4" customWidth="1"/>
    <col min="7" max="7" width="13.42578125" style="3" customWidth="1"/>
    <col min="8" max="8" width="11.85546875" style="3" customWidth="1"/>
    <col min="9" max="9" width="12.85546875" style="3" customWidth="1"/>
    <col min="10" max="10" width="14.28515625" style="2" customWidth="1"/>
    <col min="11" max="11" width="2.7109375" style="1" customWidth="1"/>
    <col min="12" max="12" width="22.42578125" style="1" customWidth="1"/>
    <col min="13" max="13" width="22" style="1" customWidth="1"/>
    <col min="14" max="14" width="15.42578125" style="1" customWidth="1"/>
    <col min="15" max="15" width="16.140625" style="1" customWidth="1"/>
    <col min="16" max="16" width="17.42578125" style="1" customWidth="1"/>
    <col min="17" max="17" width="13.5703125" style="1" customWidth="1"/>
    <col min="18" max="18" width="15" style="1" customWidth="1"/>
    <col min="19" max="19" width="12.85546875" style="1" customWidth="1"/>
    <col min="20" max="20" width="9.5703125" style="1" customWidth="1"/>
    <col min="21" max="21" width="12.5703125" style="1" customWidth="1"/>
    <col min="22" max="22" width="13" style="1" customWidth="1"/>
    <col min="23" max="16384" width="11.42578125" style="1"/>
  </cols>
  <sheetData>
    <row r="1" spans="1:12" ht="6.75" customHeight="1" x14ac:dyDescent="0.25">
      <c r="A1" s="1"/>
      <c r="B1" s="1"/>
      <c r="C1" s="1"/>
      <c r="D1" s="32"/>
      <c r="E1" s="32"/>
      <c r="G1" s="32"/>
      <c r="H1" s="32"/>
      <c r="I1" s="32"/>
      <c r="J1" s="1"/>
    </row>
    <row r="2" spans="1:12" s="28" customFormat="1" ht="18" customHeight="1" x14ac:dyDescent="0.25">
      <c r="B2" s="31" t="s">
        <v>40</v>
      </c>
      <c r="C2" s="31"/>
      <c r="D2" s="31"/>
      <c r="E2" s="31"/>
      <c r="F2" s="31"/>
      <c r="G2" s="31"/>
      <c r="H2" s="31"/>
      <c r="I2" s="31"/>
      <c r="J2" s="31"/>
    </row>
    <row r="3" spans="1:12" s="28" customFormat="1" ht="18" customHeight="1" x14ac:dyDescent="0.25">
      <c r="B3" s="31" t="s">
        <v>39</v>
      </c>
      <c r="C3" s="31"/>
      <c r="D3" s="31"/>
      <c r="E3" s="31"/>
      <c r="F3" s="31"/>
      <c r="G3" s="31"/>
      <c r="H3" s="31"/>
      <c r="I3" s="31"/>
      <c r="J3" s="31"/>
      <c r="K3" s="30"/>
    </row>
    <row r="4" spans="1:12" s="28" customFormat="1" ht="18" customHeight="1" x14ac:dyDescent="0.25"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0"/>
    </row>
    <row r="5" spans="1:12" s="28" customFormat="1" ht="18" customHeight="1" x14ac:dyDescent="0.25">
      <c r="B5" s="31" t="str">
        <f>+'[1]INGRESAR '!B4</f>
        <v>AL 31 DE MAYO DE 2022</v>
      </c>
      <c r="C5" s="31"/>
      <c r="D5" s="31"/>
      <c r="E5" s="31"/>
      <c r="F5" s="31"/>
      <c r="G5" s="31"/>
      <c r="H5" s="31"/>
      <c r="I5" s="31"/>
      <c r="J5" s="31"/>
      <c r="K5" s="30"/>
    </row>
    <row r="6" spans="1:12" s="28" customFormat="1" ht="18" customHeight="1" x14ac:dyDescent="0.25">
      <c r="B6" s="29" t="s">
        <v>37</v>
      </c>
      <c r="C6" s="29"/>
      <c r="D6" s="29"/>
      <c r="E6" s="29"/>
      <c r="F6" s="29"/>
      <c r="G6" s="29"/>
      <c r="H6" s="29"/>
      <c r="I6" s="29"/>
      <c r="J6" s="29"/>
    </row>
    <row r="7" spans="1:12" s="26" customFormat="1" ht="17.25" customHeight="1" x14ac:dyDescent="0.25">
      <c r="A7" s="27" t="s">
        <v>36</v>
      </c>
      <c r="B7" s="27" t="s">
        <v>35</v>
      </c>
      <c r="C7" s="27" t="s">
        <v>34</v>
      </c>
      <c r="D7" s="27" t="s">
        <v>33</v>
      </c>
      <c r="E7" s="27" t="s">
        <v>32</v>
      </c>
      <c r="F7" s="27" t="s">
        <v>31</v>
      </c>
      <c r="G7" s="27" t="s">
        <v>3</v>
      </c>
      <c r="H7" s="27" t="s">
        <v>2</v>
      </c>
      <c r="I7" s="27" t="s">
        <v>1</v>
      </c>
      <c r="J7" s="27" t="s">
        <v>30</v>
      </c>
    </row>
    <row r="8" spans="1:12" s="19" customFormat="1" ht="31.5" customHeight="1" x14ac:dyDescent="0.25">
      <c r="A8" s="23"/>
      <c r="B8" s="25"/>
      <c r="C8" s="25"/>
      <c r="D8" s="25"/>
      <c r="E8" s="25"/>
      <c r="F8" s="25"/>
      <c r="G8" s="25"/>
      <c r="H8" s="25"/>
      <c r="I8" s="25"/>
      <c r="J8" s="25"/>
    </row>
    <row r="9" spans="1:12" s="19" customFormat="1" ht="29.25" customHeight="1" x14ac:dyDescent="0.25">
      <c r="A9" s="24"/>
      <c r="B9" s="23"/>
      <c r="C9" s="23"/>
      <c r="D9" s="22" t="s">
        <v>0</v>
      </c>
      <c r="E9" s="22"/>
      <c r="F9" s="22"/>
      <c r="G9" s="21">
        <f>SUM(G10:G18)</f>
        <v>920345.64388999995</v>
      </c>
      <c r="H9" s="21">
        <f>SUM(H10:H18)</f>
        <v>597200.59402999992</v>
      </c>
      <c r="I9" s="21">
        <f>SUM(I10:I18)</f>
        <v>-166233.54990000001</v>
      </c>
      <c r="J9" s="21">
        <f>SUM(J10:J18)</f>
        <v>1351312.6880199998</v>
      </c>
      <c r="L9" s="20">
        <f>+J9/1000</f>
        <v>1351.3126880199998</v>
      </c>
    </row>
    <row r="10" spans="1:12" ht="47.25" customHeight="1" x14ac:dyDescent="0.25">
      <c r="A10" s="16">
        <v>43821</v>
      </c>
      <c r="B10" s="13">
        <f>+B9+1</f>
        <v>1</v>
      </c>
      <c r="C10" s="13" t="s">
        <v>29</v>
      </c>
      <c r="D10" s="12" t="s">
        <v>28</v>
      </c>
      <c r="E10" s="12" t="s">
        <v>7</v>
      </c>
      <c r="F10" s="15" t="s">
        <v>13</v>
      </c>
      <c r="G10" s="10">
        <f>+'[1]INGRESAR '!$Q$22/1000</f>
        <v>445134.52120999998</v>
      </c>
      <c r="H10" s="10">
        <f>+'[1]INGRESAR '!$R$22/1000</f>
        <v>196584.77988999998</v>
      </c>
      <c r="I10" s="10">
        <f>+'[1]INGRESAR '!$T$22/1000</f>
        <v>-10593.38077</v>
      </c>
      <c r="J10" s="9">
        <f>+G10+H10+I10</f>
        <v>631125.92032999988</v>
      </c>
      <c r="L10" s="5"/>
    </row>
    <row r="11" spans="1:12" ht="45" customHeight="1" x14ac:dyDescent="0.25">
      <c r="A11" s="16">
        <v>43275</v>
      </c>
      <c r="B11" s="13">
        <f>+B10+1</f>
        <v>2</v>
      </c>
      <c r="C11" s="13" t="s">
        <v>27</v>
      </c>
      <c r="D11" s="12" t="s">
        <v>26</v>
      </c>
      <c r="E11" s="12" t="s">
        <v>7</v>
      </c>
      <c r="F11" s="15" t="s">
        <v>25</v>
      </c>
      <c r="G11" s="10">
        <f>+'[1]INGRESAR '!$Q$32/1000</f>
        <v>312641.33973000001</v>
      </c>
      <c r="H11" s="10">
        <f>+'[1]INGRESAR '!$R$32/1000</f>
        <v>18575.215079999998</v>
      </c>
      <c r="I11" s="10">
        <f>+'[1]INGRESAR '!$T$32/1000</f>
        <v>-27954.455269999999</v>
      </c>
      <c r="J11" s="9">
        <f>+G11+H11+I11</f>
        <v>303262.09954000002</v>
      </c>
      <c r="L11" s="5"/>
    </row>
    <row r="12" spans="1:12" ht="33.75" customHeight="1" x14ac:dyDescent="0.25">
      <c r="A12" s="16">
        <v>43982</v>
      </c>
      <c r="B12" s="13">
        <f>+B11+1</f>
        <v>3</v>
      </c>
      <c r="C12" s="13" t="s">
        <v>24</v>
      </c>
      <c r="D12" s="17" t="s">
        <v>23</v>
      </c>
      <c r="E12" s="15" t="s">
        <v>22</v>
      </c>
      <c r="F12" s="15" t="s">
        <v>13</v>
      </c>
      <c r="G12" s="10">
        <f>+'[1]INGRESAR '!$Q$36/1000</f>
        <v>68777.050259999989</v>
      </c>
      <c r="H12" s="10">
        <f>+'[1]INGRESAR '!$R$36/1000</f>
        <v>268094.69543999998</v>
      </c>
      <c r="I12" s="10">
        <f>+'[1]INGRESAR '!$T$36/1000</f>
        <v>-107670.8383</v>
      </c>
      <c r="J12" s="9">
        <f>+G12+H12+I12</f>
        <v>229200.90739999997</v>
      </c>
      <c r="L12" s="5"/>
    </row>
    <row r="13" spans="1:12" ht="48" customHeight="1" x14ac:dyDescent="0.25">
      <c r="A13" s="16">
        <v>46318</v>
      </c>
      <c r="B13" s="13">
        <f>+B12+1</f>
        <v>4</v>
      </c>
      <c r="C13" s="13" t="s">
        <v>21</v>
      </c>
      <c r="D13" s="17" t="s">
        <v>20</v>
      </c>
      <c r="E13" s="12" t="s">
        <v>7</v>
      </c>
      <c r="F13" s="15" t="s">
        <v>13</v>
      </c>
      <c r="G13" s="10">
        <f>+'[1]INGRESAR '!$Q$24/1000</f>
        <v>92966.977019999991</v>
      </c>
      <c r="H13" s="10">
        <f>+'[1]INGRESAR '!$R$24/1000</f>
        <v>104649.72649</v>
      </c>
      <c r="I13" s="10">
        <f>+'[1]INGRESAR '!$T$24/1000</f>
        <v>-19662.488260000002</v>
      </c>
      <c r="J13" s="9">
        <f>+G13+H13+I13</f>
        <v>177954.21524999998</v>
      </c>
      <c r="L13" s="5"/>
    </row>
    <row r="14" spans="1:12" ht="47.25" customHeight="1" x14ac:dyDescent="0.25">
      <c r="A14" s="16">
        <v>43169</v>
      </c>
      <c r="B14" s="13">
        <f>+B13+1</f>
        <v>5</v>
      </c>
      <c r="C14" s="13" t="s">
        <v>19</v>
      </c>
      <c r="D14" s="12" t="s">
        <v>18</v>
      </c>
      <c r="E14" s="12" t="s">
        <v>7</v>
      </c>
      <c r="F14" s="15" t="s">
        <v>6</v>
      </c>
      <c r="G14" s="10">
        <f>+'[1]INGRESAR '!$Q$21/1000</f>
        <v>0</v>
      </c>
      <c r="H14" s="10">
        <f>+'[1]INGRESAR '!$R$21/1000</f>
        <v>0</v>
      </c>
      <c r="I14" s="10">
        <f>+'[1]INGRESAR '!$T$21/1000</f>
        <v>0</v>
      </c>
      <c r="J14" s="9">
        <f>+G14+H14+I14</f>
        <v>0</v>
      </c>
      <c r="L14" s="5"/>
    </row>
    <row r="15" spans="1:12" ht="64.5" customHeight="1" x14ac:dyDescent="0.25">
      <c r="A15" s="18">
        <v>45416</v>
      </c>
      <c r="B15" s="13">
        <f>+B14+1</f>
        <v>6</v>
      </c>
      <c r="C15" s="13" t="s">
        <v>17</v>
      </c>
      <c r="D15" s="17" t="s">
        <v>16</v>
      </c>
      <c r="E15" s="12" t="s">
        <v>7</v>
      </c>
      <c r="F15" s="15" t="s">
        <v>13</v>
      </c>
      <c r="G15" s="10">
        <f>+'[1]INGRESAR '!$Q$25/1000</f>
        <v>731.37</v>
      </c>
      <c r="H15" s="10">
        <f>+'[1]INGRESAR '!$R$25/1000</f>
        <v>5942.0859400000008</v>
      </c>
      <c r="I15" s="10">
        <f>+'[1]INGRESAR '!$T$25/1000</f>
        <v>-215.62260000000001</v>
      </c>
      <c r="J15" s="9">
        <f>+G15+H15+I15</f>
        <v>6457.833340000001</v>
      </c>
      <c r="L15" s="5"/>
    </row>
    <row r="16" spans="1:12" ht="44.25" customHeight="1" x14ac:dyDescent="0.25">
      <c r="A16" s="18">
        <v>44442</v>
      </c>
      <c r="B16" s="13">
        <f>+B15+1</f>
        <v>7</v>
      </c>
      <c r="C16" s="13" t="s">
        <v>15</v>
      </c>
      <c r="D16" s="17" t="s">
        <v>14</v>
      </c>
      <c r="E16" s="12" t="s">
        <v>7</v>
      </c>
      <c r="F16" s="15" t="s">
        <v>13</v>
      </c>
      <c r="G16" s="10">
        <f>+'[1]INGRESAR '!$Q$26/1000</f>
        <v>0</v>
      </c>
      <c r="H16" s="10">
        <f>+'[1]INGRESAR '!$R$26/1000</f>
        <v>3354.0911900000001</v>
      </c>
      <c r="I16" s="10">
        <f>+'[1]INGRESAR '!$T$26/1000</f>
        <v>-133.93313000000001</v>
      </c>
      <c r="J16" s="9">
        <f>+G16+H16+I16</f>
        <v>3220.1580600000002</v>
      </c>
      <c r="L16" s="5"/>
    </row>
    <row r="17" spans="1:12" ht="33.75" customHeight="1" x14ac:dyDescent="0.25">
      <c r="A17" s="16">
        <v>50367</v>
      </c>
      <c r="B17" s="13">
        <f>+B16+1</f>
        <v>8</v>
      </c>
      <c r="C17" s="13" t="s">
        <v>12</v>
      </c>
      <c r="D17" s="12" t="s">
        <v>11</v>
      </c>
      <c r="E17" s="12" t="s">
        <v>7</v>
      </c>
      <c r="F17" s="15" t="s">
        <v>10</v>
      </c>
      <c r="G17" s="10">
        <f>+'[1]INGRESAR '!$Q$33/1000</f>
        <v>94.385670000000019</v>
      </c>
      <c r="H17" s="10">
        <f>+'[1]INGRESAR '!$R$33/1000</f>
        <v>0</v>
      </c>
      <c r="I17" s="10">
        <f>+'[1]INGRESAR '!$T$33/1000</f>
        <v>-2.8315700000000001</v>
      </c>
      <c r="J17" s="9">
        <f>+G17+H17+I17</f>
        <v>91.55410000000002</v>
      </c>
      <c r="L17" s="5"/>
    </row>
    <row r="18" spans="1:12" ht="48" customHeight="1" x14ac:dyDescent="0.25">
      <c r="A18" s="14"/>
      <c r="B18" s="13">
        <f>+B17+1</f>
        <v>9</v>
      </c>
      <c r="C18" s="13" t="s">
        <v>9</v>
      </c>
      <c r="D18" s="12" t="s">
        <v>8</v>
      </c>
      <c r="E18" s="12" t="s">
        <v>7</v>
      </c>
      <c r="F18" s="11" t="s">
        <v>6</v>
      </c>
      <c r="G18" s="10">
        <f>+'[1]INGRESAR '!$Q$20/1000</f>
        <v>0</v>
      </c>
      <c r="H18" s="10">
        <f>+'[1]INGRESAR '!$R$20/1000</f>
        <v>0</v>
      </c>
      <c r="I18" s="10">
        <f>+'[1]INGRESAR '!$T$20/1000</f>
        <v>0</v>
      </c>
      <c r="J18" s="9">
        <f>+G18+H18+I18</f>
        <v>0</v>
      </c>
      <c r="L18" s="5"/>
    </row>
    <row r="19" spans="1:12" ht="18" customHeight="1" x14ac:dyDescent="0.25">
      <c r="B19" s="8" t="s">
        <v>5</v>
      </c>
      <c r="C19" s="8"/>
      <c r="D19" s="8"/>
      <c r="E19" s="8"/>
      <c r="F19" s="8"/>
      <c r="G19" s="7">
        <f>SUM(G10:G14)</f>
        <v>919519.88821999996</v>
      </c>
      <c r="H19" s="7">
        <f>SUM(H10:H14)</f>
        <v>587904.41689999995</v>
      </c>
      <c r="I19" s="7">
        <f>SUM(I10:I14)</f>
        <v>-165881.16260000001</v>
      </c>
      <c r="J19" s="7">
        <f>SUM(J10:J14)</f>
        <v>1341543.1425199998</v>
      </c>
      <c r="L19" s="5"/>
    </row>
    <row r="20" spans="1:12" ht="18" customHeight="1" x14ac:dyDescent="0.25">
      <c r="B20" s="8" t="s">
        <v>4</v>
      </c>
      <c r="C20" s="8"/>
      <c r="D20" s="8"/>
      <c r="E20" s="8"/>
      <c r="F20" s="8"/>
      <c r="G20" s="7">
        <f>SUM(G15:G18)</f>
        <v>825.75567000000001</v>
      </c>
      <c r="H20" s="7">
        <f>SUM(H15:H18)</f>
        <v>9296.17713</v>
      </c>
      <c r="I20" s="7">
        <f>SUM(I15:I18)</f>
        <v>-352.38730000000004</v>
      </c>
      <c r="J20" s="7">
        <f>SUM(J15:J18)</f>
        <v>9769.5455000000002</v>
      </c>
      <c r="L20" s="5">
        <f>+J20+J19-J9</f>
        <v>0</v>
      </c>
    </row>
    <row r="21" spans="1:12" ht="18" customHeight="1" x14ac:dyDescent="0.25">
      <c r="C21" s="1"/>
      <c r="G21" s="6">
        <f>+G19+G20-G9</f>
        <v>0</v>
      </c>
      <c r="H21" s="6">
        <f>+H19+H20-H9</f>
        <v>0</v>
      </c>
      <c r="I21" s="6">
        <f>+I19+I20-I9</f>
        <v>0</v>
      </c>
      <c r="J21" s="6">
        <f>+J19+J20-J9</f>
        <v>0</v>
      </c>
    </row>
  </sheetData>
  <mergeCells count="18">
    <mergeCell ref="A7:A8"/>
    <mergeCell ref="B7:B9"/>
    <mergeCell ref="C7:C9"/>
    <mergeCell ref="D7:D8"/>
    <mergeCell ref="E7:E8"/>
    <mergeCell ref="J7:J8"/>
    <mergeCell ref="D9:F9"/>
    <mergeCell ref="B2:J2"/>
    <mergeCell ref="B3:J3"/>
    <mergeCell ref="B4:J4"/>
    <mergeCell ref="B5:J5"/>
    <mergeCell ref="B6:J6"/>
    <mergeCell ref="B19:F19"/>
    <mergeCell ref="B20:F20"/>
    <mergeCell ref="F7:F8"/>
    <mergeCell ref="G7:G8"/>
    <mergeCell ref="H7:H8"/>
    <mergeCell ref="I7:I8"/>
  </mergeCells>
  <pageMargins left="0.86614173228346458" right="0.23622047244094491" top="0.59055118110236227" bottom="0.39370078740157483" header="0.55118110236220474" footer="0.19685039370078741"/>
  <pageSetup scale="43" orientation="portrait" r:id="rId1"/>
  <headerFooter alignWithMargins="0">
    <oddFooter>&amp;C&amp;"Arial Narrow,Normal"&amp;8Página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CARTERA</vt:lpstr>
      <vt:lpstr>CARTERA!Área_de_impresión</vt:lpstr>
      <vt:lpstr>CARTERA!Títulos_a_imprimir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Luis Adrián Guerra</cp:lastModifiedBy>
  <dcterms:created xsi:type="dcterms:W3CDTF">2022-06-28T16:04:23Z</dcterms:created>
  <dcterms:modified xsi:type="dcterms:W3CDTF">2022-06-28T16:04:49Z</dcterms:modified>
</cp:coreProperties>
</file>