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6795" windowHeight="6345" activeTab="2"/>
  </bookViews>
  <sheets>
    <sheet name="Tributarios (grafica)" sheetId="4" r:id="rId1"/>
    <sheet name="Ingresos" sheetId="1" r:id="rId2"/>
    <sheet name="Tributarios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B17" i="1" l="1"/>
  <c r="C29" i="4"/>
  <c r="C28" i="4"/>
  <c r="C27" i="4"/>
  <c r="C26" i="4"/>
  <c r="C25" i="4"/>
  <c r="C24" i="4"/>
  <c r="C23" i="4"/>
  <c r="C22" i="4"/>
  <c r="C21" i="4"/>
  <c r="C20" i="4"/>
  <c r="C7" i="4"/>
  <c r="C26" i="2"/>
  <c r="C5" i="4" l="1"/>
  <c r="B18" i="4" s="1"/>
  <c r="B20" i="4" l="1"/>
  <c r="B17" i="4"/>
  <c r="B16" i="4"/>
  <c r="B15" i="4"/>
  <c r="B14" i="4"/>
  <c r="B13" i="4"/>
  <c r="B12" i="4"/>
  <c r="B11" i="4"/>
  <c r="B10" i="4"/>
  <c r="B9" i="4"/>
  <c r="B29" i="4"/>
  <c r="B27" i="4"/>
  <c r="B25" i="4"/>
  <c r="B23" i="4"/>
  <c r="B21" i="4"/>
  <c r="B28" i="4"/>
  <c r="B26" i="4"/>
  <c r="B24" i="4"/>
  <c r="B22" i="4"/>
  <c r="B7" i="4" l="1"/>
  <c r="B5" i="4" s="1"/>
  <c r="D21" i="1"/>
  <c r="E19" i="1" l="1"/>
  <c r="D7" i="1"/>
  <c r="E8" i="1"/>
  <c r="E12" i="1"/>
  <c r="E16" i="1"/>
  <c r="E11" i="1"/>
  <c r="E14" i="1"/>
  <c r="E18" i="1"/>
  <c r="E9" i="1"/>
  <c r="E13" i="1"/>
  <c r="E10" i="1"/>
  <c r="E15" i="1"/>
  <c r="E17" i="1"/>
  <c r="C30" i="2" l="1"/>
  <c r="C29" i="2"/>
  <c r="C28" i="2"/>
  <c r="C27" i="2"/>
  <c r="C25" i="2"/>
  <c r="C24" i="2"/>
  <c r="C23" i="2"/>
  <c r="C22" i="2"/>
  <c r="C21" i="2"/>
  <c r="C8" i="2"/>
  <c r="C6" i="2" l="1"/>
  <c r="B21" i="1"/>
  <c r="C19" i="1" l="1"/>
  <c r="B7" i="1"/>
  <c r="B3" i="1" s="1"/>
  <c r="B29" i="2"/>
  <c r="B26" i="2"/>
  <c r="C17" i="1"/>
  <c r="C15" i="1"/>
  <c r="C10" i="1"/>
  <c r="C13" i="1"/>
  <c r="C9" i="1"/>
  <c r="C18" i="1"/>
  <c r="C14" i="1"/>
  <c r="C11" i="1"/>
  <c r="C16" i="1"/>
  <c r="C12" i="1"/>
  <c r="C8" i="1"/>
  <c r="B14" i="2"/>
  <c r="B10" i="2"/>
  <c r="B15" i="2"/>
  <c r="B30" i="2"/>
  <c r="B13" i="2"/>
  <c r="B11" i="2"/>
  <c r="B25" i="2"/>
  <c r="B12" i="2"/>
  <c r="B28" i="2"/>
  <c r="B21" i="2"/>
  <c r="B19" i="2"/>
  <c r="B27" i="2"/>
  <c r="B23" i="2"/>
  <c r="B24" i="2"/>
  <c r="B22" i="2"/>
  <c r="B17" i="2"/>
  <c r="B18" i="2"/>
  <c r="B16" i="2"/>
  <c r="C21" i="1" l="1"/>
  <c r="E21" i="1"/>
  <c r="B8" i="2"/>
  <c r="B6" i="2" s="1"/>
</calcChain>
</file>

<file path=xl/sharedStrings.xml><?xml version="1.0" encoding="utf-8"?>
<sst xmlns="http://schemas.openxmlformats.org/spreadsheetml/2006/main" count="67" uniqueCount="37">
  <si>
    <t>Ingresos Tributarios</t>
  </si>
  <si>
    <t>Préstamos Externos</t>
  </si>
  <si>
    <t>Colocación de Bonos</t>
  </si>
  <si>
    <t>Ingresos no Tributarios</t>
  </si>
  <si>
    <t>Donaciones</t>
  </si>
  <si>
    <t>Saldos de Caja</t>
  </si>
  <si>
    <t>Total:</t>
  </si>
  <si>
    <t>Impuesto Sobre la Renta</t>
  </si>
  <si>
    <t>Impuesto Sobre el Patrimonio</t>
  </si>
  <si>
    <t>Otros Impuestos Directos</t>
  </si>
  <si>
    <t>Impuestos a las Importaciones</t>
  </si>
  <si>
    <t>Impuesto al Valor Agregado</t>
  </si>
  <si>
    <t>Impuestos Internos Sobre Servicios</t>
  </si>
  <si>
    <t>Impuestos Sobre Circulación de Vehículos</t>
  </si>
  <si>
    <t>Impuesto por Salida del País</t>
  </si>
  <si>
    <t>Otros Impuestos Indirectos</t>
  </si>
  <si>
    <t>Contribuciones a la Seguridad y Previsión Social</t>
  </si>
  <si>
    <t>Venta de Bienes y Servicios de la Admon. Pca.</t>
  </si>
  <si>
    <t>Rentas de la Propiedad</t>
  </si>
  <si>
    <t>Transferencias Corrientes</t>
  </si>
  <si>
    <t>Recuperación de Préstamos de Largo Plazo</t>
  </si>
  <si>
    <t>Disminución de otros activos financieros</t>
  </si>
  <si>
    <t>Endeudamiento Público Interno</t>
  </si>
  <si>
    <t>Endeudamiento Público Externo</t>
  </si>
  <si>
    <t>Impuestos sobre Productos Industriales Primarios</t>
  </si>
  <si>
    <t xml:space="preserve">Contribuciones a la Seguridad y Previsión Social </t>
  </si>
  <si>
    <t>Vta. De Bienes y Servicios de la Adm. Pública</t>
  </si>
  <si>
    <t>Recuperaciones de Préstamos de Largo Plazo</t>
  </si>
  <si>
    <t xml:space="preserve">Transferencias de Capital </t>
  </si>
  <si>
    <t>Aprobado</t>
  </si>
  <si>
    <t>Transferencias de Capital</t>
  </si>
  <si>
    <t xml:space="preserve">Aprobado </t>
  </si>
  <si>
    <t>ok</t>
  </si>
  <si>
    <t>Presupuesto Ciudadano 2019, Ingresos</t>
  </si>
  <si>
    <t xml:space="preserve">Presupuesto Ciudadano 2019, Ingresos </t>
  </si>
  <si>
    <t>Aprobado 2019</t>
  </si>
  <si>
    <t>Aprobado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</si>
</sst>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&quot;Q&quot;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5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7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5" fontId="1" fillId="7" borderId="0" xfId="0" applyNumberFormat="1" applyFont="1" applyFill="1"/>
    <xf numFmtId="165" fontId="2" fillId="8" borderId="0" xfId="0" applyNumberFormat="1" applyFont="1" applyFill="1"/>
    <xf numFmtId="165" fontId="0" fillId="6" borderId="0" xfId="0" applyNumberFormat="1" applyFill="1"/>
    <xf numFmtId="0" fontId="0" fillId="0" borderId="0" xfId="0" applyAlignment="1">
      <alignment horizontal="left" indent="2"/>
    </xf>
    <xf numFmtId="165" fontId="0" fillId="9" borderId="0" xfId="0" applyNumberFormat="1" applyFill="1"/>
    <xf numFmtId="165" fontId="0" fillId="3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11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0" fontId="1" fillId="11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5" fontId="0" fillId="15" borderId="0" xfId="0" applyNumberFormat="1" applyFill="1"/>
    <xf numFmtId="164" fontId="0" fillId="14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166" fontId="0" fillId="0" borderId="0" xfId="0" applyNumberFormat="1"/>
    <xf numFmtId="166" fontId="0" fillId="7" borderId="0" xfId="0" applyNumberFormat="1" applyFill="1"/>
    <xf numFmtId="166" fontId="0" fillId="9" borderId="0" xfId="0" applyNumberFormat="1" applyFill="1"/>
    <xf numFmtId="166" fontId="0" fillId="3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15" borderId="0" xfId="0" applyNumberFormat="1" applyFill="1"/>
    <xf numFmtId="166" fontId="0" fillId="6" borderId="0" xfId="0" applyNumberFormat="1" applyFill="1"/>
    <xf numFmtId="166" fontId="0" fillId="10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2" fillId="8" borderId="0" xfId="0" applyNumberFormat="1" applyFont="1" applyFill="1"/>
    <xf numFmtId="166" fontId="1" fillId="7" borderId="0" xfId="0" applyNumberFormat="1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0" xfId="0" applyFont="1" applyFill="1"/>
    <xf numFmtId="0" fontId="6" fillId="15" borderId="0" xfId="0" applyFont="1" applyFill="1"/>
    <xf numFmtId="0" fontId="7" fillId="15" borderId="0" xfId="0" applyFont="1" applyFill="1"/>
    <xf numFmtId="0" fontId="8" fillId="0" borderId="0" xfId="0" applyFont="1" applyFill="1"/>
    <xf numFmtId="164" fontId="8" fillId="0" borderId="0" xfId="0" applyNumberFormat="1" applyFont="1" applyFill="1"/>
    <xf numFmtId="166" fontId="7" fillId="0" borderId="0" xfId="0" applyNumberFormat="1" applyFont="1" applyFill="1"/>
    <xf numFmtId="164" fontId="1" fillId="14" borderId="0" xfId="0" applyNumberFormat="1" applyFont="1" applyFill="1"/>
    <xf numFmtId="0" fontId="1" fillId="14" borderId="0" xfId="0" applyFont="1" applyFill="1" applyAlignment="1">
      <alignment horizontal="center"/>
    </xf>
    <xf numFmtId="0" fontId="4" fillId="14" borderId="0" xfId="1" applyFont="1" applyFill="1" applyAlignment="1">
      <alignment horizontal="center"/>
    </xf>
    <xf numFmtId="9" fontId="1" fillId="14" borderId="0" xfId="0" applyNumberFormat="1" applyFont="1" applyFill="1" applyAlignment="1">
      <alignment horizontal="center"/>
    </xf>
    <xf numFmtId="164" fontId="2" fillId="14" borderId="0" xfId="0" applyNumberFormat="1" applyFont="1" applyFill="1"/>
    <xf numFmtId="0" fontId="0" fillId="14" borderId="0" xfId="0" applyFill="1"/>
    <xf numFmtId="165" fontId="1" fillId="14" borderId="0" xfId="0" applyNumberFormat="1" applyFont="1" applyFill="1"/>
    <xf numFmtId="164" fontId="1" fillId="14" borderId="0" xfId="0" applyNumberFormat="1" applyFont="1" applyFill="1" applyBorder="1"/>
    <xf numFmtId="164" fontId="2" fillId="14" borderId="0" xfId="0" applyNumberFormat="1" applyFont="1" applyFill="1" applyBorder="1"/>
    <xf numFmtId="165" fontId="2" fillId="14" borderId="0" xfId="0" applyNumberFormat="1" applyFont="1" applyFill="1"/>
    <xf numFmtId="4" fontId="0" fillId="0" borderId="0" xfId="0" applyNumberFormat="1"/>
    <xf numFmtId="4" fontId="2" fillId="8" borderId="0" xfId="0" applyNumberFormat="1" applyFont="1" applyFill="1"/>
    <xf numFmtId="4" fontId="1" fillId="7" borderId="0" xfId="0" applyNumberFormat="1" applyFont="1" applyFill="1"/>
    <xf numFmtId="4" fontId="0" fillId="2" borderId="0" xfId="0" applyNumberFormat="1" applyFill="1"/>
    <xf numFmtId="4" fontId="0" fillId="7" borderId="0" xfId="0" applyNumberFormat="1" applyFill="1"/>
    <xf numFmtId="4" fontId="0" fillId="9" borderId="0" xfId="0" applyNumberFormat="1" applyFill="1"/>
    <xf numFmtId="4" fontId="0" fillId="3" borderId="0" xfId="0" applyNumberFormat="1" applyFill="1"/>
    <xf numFmtId="4" fontId="0" fillId="4" borderId="0" xfId="0" applyNumberFormat="1" applyFill="1"/>
    <xf numFmtId="4" fontId="0" fillId="5" borderId="0" xfId="0" applyNumberFormat="1" applyFill="1"/>
    <xf numFmtId="4" fontId="0" fillId="15" borderId="0" xfId="0" applyNumberFormat="1" applyFill="1"/>
    <xf numFmtId="4" fontId="0" fillId="6" borderId="0" xfId="0" applyNumberFormat="1" applyFill="1"/>
    <xf numFmtId="4" fontId="0" fillId="10" borderId="0" xfId="0" applyNumberFormat="1" applyFill="1"/>
    <xf numFmtId="4" fontId="0" fillId="11" borderId="0" xfId="0" applyNumberFormat="1" applyFill="1"/>
    <xf numFmtId="4" fontId="0" fillId="12" borderId="0" xfId="0" applyNumberFormat="1" applyFill="1"/>
    <xf numFmtId="0" fontId="5" fillId="2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4" fillId="14" borderId="0" xfId="1" applyFont="1" applyFill="1" applyAlignment="1">
      <alignment horizontal="center"/>
    </xf>
  </cellXfs>
  <cellStyles count="2">
    <cellStyle name="Normal" xfId="0" builtinId="0"/>
    <cellStyle name="Normal_10 enero 2005" xfId="1"/>
  </cellStyles>
  <dxfs count="0"/>
  <tableStyles count="0" defaultTableStyle="TableStyleMedium9" defaultPivotStyle="PivotStyleLight16"/>
  <colors>
    <mruColors>
      <color rgb="FFD3FFA7"/>
      <color rgb="FFEBD7C3"/>
      <color rgb="FFE8D1BA"/>
      <color rgb="FFFAD59E"/>
      <color rgb="FFFFFFCC"/>
      <color rgb="FFCDFFF5"/>
      <color rgb="FFE6FFCD"/>
      <color rgb="FFF0FFE1"/>
      <color rgb="FFFDECD3"/>
      <color rgb="FFFCE5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Presupuesto de Ingresos 2019</a:t>
            </a:r>
            <a:endParaRPr lang="es-ES"/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(73.0% del</a:t>
            </a:r>
            <a:r>
              <a:rPr lang="es-ES" baseline="0"/>
              <a:t> total ingresos)</a:t>
            </a:r>
            <a:endParaRPr lang="es-ES"/>
          </a:p>
          <a:p>
            <a:pPr>
              <a:defRPr/>
            </a:pPr>
            <a:r>
              <a:rPr lang="es-ES" sz="1400"/>
              <a:t>(En millones Q. y porcentaje)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50623873358125E-2"/>
          <c:y val="0.18321515561654048"/>
          <c:w val="0.83391693685348511"/>
          <c:h val="0.73452449673220011"/>
        </c:manualLayout>
      </c:layout>
      <c:ofPieChart>
        <c:ofPieType val="pie"/>
        <c:varyColors val="1"/>
        <c:ser>
          <c:idx val="1"/>
          <c:order val="0"/>
          <c:tx>
            <c:v>Aprobado 2017</c:v>
          </c:tx>
          <c:dLbls>
            <c:dLbl>
              <c:idx val="0"/>
              <c:layout>
                <c:manualLayout>
                  <c:x val="6.3698014406675829E-2"/>
                  <c:y val="1.205112832925952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24470609478483499"/>
                  <c:y val="6.829886241962539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8761180650944437"/>
                  <c:y val="0.1898658772381800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8280098280098312E-3"/>
                  <c:y val="0.2009747143914219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23217061012336598"/>
                  <c:y val="3.4687932005599501E-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5087865245345562E-2"/>
                  <c:y val="0.2103001383508691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1.0910122721146279E-2"/>
                  <c:y val="0.3851092633726336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0.13923013923013924"/>
                  <c:y val="-0.2313925443784239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1.2531357413247182E-3"/>
                  <c:y val="-0.2118644425995239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0"/>
              <c:layout>
                <c:manualLayout>
                  <c:x val="2.7809785447580743E-2"/>
                  <c:y val="-1.42194479027238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'Tributarios (grafica)'!$A$9:$A$18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'Tributarios (grafica)'!$C$9:$C$18</c:f>
              <c:numCache>
                <c:formatCode>"Q"#,##0.0</c:formatCode>
                <c:ptCount val="10"/>
                <c:pt idx="0">
                  <c:v>21276.400000000001</c:v>
                </c:pt>
                <c:pt idx="1">
                  <c:v>28</c:v>
                </c:pt>
                <c:pt idx="2">
                  <c:v>940</c:v>
                </c:pt>
                <c:pt idx="3">
                  <c:v>2708.6</c:v>
                </c:pt>
                <c:pt idx="4">
                  <c:v>5041.8999999999996</c:v>
                </c:pt>
                <c:pt idx="5">
                  <c:v>31069.9</c:v>
                </c:pt>
                <c:pt idx="6">
                  <c:v>506.8</c:v>
                </c:pt>
                <c:pt idx="7">
                  <c:v>1962.7</c:v>
                </c:pt>
                <c:pt idx="8">
                  <c:v>333.4</c:v>
                </c:pt>
                <c:pt idx="9">
                  <c:v>160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/>
              <a:t>Presupuesto de Ingresos 2011</a:t>
            </a:r>
          </a:p>
        </c:rich>
      </c:tx>
      <c:layout>
        <c:manualLayout>
          <c:xMode val="edge"/>
          <c:yMode val="edge"/>
          <c:x val="0.26240966754155731"/>
          <c:y val="6.0802005921375114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4107611548581"/>
          <c:y val="0.18518509853556644"/>
          <c:w val="0.60459514435695538"/>
          <c:h val="0.5882926896134055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22222222222222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222222222222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6666666666667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1111111111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777777777786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Ingresos!$A$8:$A$13</c:f>
              <c:strCache>
                <c:ptCount val="6"/>
                <c:pt idx="0">
                  <c:v>Ingresos Tributarios</c:v>
                </c:pt>
                <c:pt idx="1">
                  <c:v>Colocación de Bonos</c:v>
                </c:pt>
                <c:pt idx="2">
                  <c:v>Saldos de Caja</c:v>
                </c:pt>
                <c:pt idx="3">
                  <c:v>Contribuciones a la Seguridad y Previsión Social </c:v>
                </c:pt>
                <c:pt idx="4">
                  <c:v>Préstamos Externos</c:v>
                </c:pt>
                <c:pt idx="5">
                  <c:v>Ingresos no Tributarios</c:v>
                </c:pt>
              </c:strCache>
            </c:strRef>
          </c:cat>
          <c:val>
            <c:numRef>
              <c:f>Ingresos!$B$8:$B$13</c:f>
              <c:numCache>
                <c:formatCode>#,##0.0</c:formatCode>
                <c:ptCount val="6"/>
                <c:pt idx="0">
                  <c:v>64027.7</c:v>
                </c:pt>
                <c:pt idx="1">
                  <c:v>14207.6</c:v>
                </c:pt>
                <c:pt idx="2">
                  <c:v>3367.4</c:v>
                </c:pt>
                <c:pt idx="3">
                  <c:v>2587.1999999999998</c:v>
                </c:pt>
                <c:pt idx="4">
                  <c:v>1592.6</c:v>
                </c:pt>
                <c:pt idx="5">
                  <c:v>817.2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8235264"/>
        <c:axId val="28239744"/>
        <c:axId val="0"/>
      </c:bar3DChart>
      <c:catAx>
        <c:axId val="2823526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28239744"/>
        <c:crosses val="autoZero"/>
        <c:auto val="1"/>
        <c:lblAlgn val="ctr"/>
        <c:lblOffset val="100"/>
        <c:noMultiLvlLbl val="0"/>
      </c:catAx>
      <c:valAx>
        <c:axId val="28239744"/>
        <c:scaling>
          <c:orientation val="minMax"/>
        </c:scaling>
        <c:delete val="0"/>
        <c:axPos val="b"/>
        <c:numFmt formatCode="#,##0.0" sourceLinked="1"/>
        <c:majorTickMark val="none"/>
        <c:minorTickMark val="none"/>
        <c:tickLblPos val="nextTo"/>
        <c:crossAx val="2823526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GT"/>
    </a:p>
  </c:txPr>
  <c:printSettings>
    <c:headerFooter/>
    <c:pageMargins b="0.75000000000000788" l="0.70000000000000062" r="0.70000000000000062" t="0.75000000000000788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ES" sz="1050"/>
              <a:t>Presupuesto  de Ingresos 2018 y  2019</a:t>
            </a:r>
          </a:p>
          <a:p>
            <a:pPr>
              <a:defRPr sz="1050"/>
            </a:pPr>
            <a:r>
              <a:rPr lang="es-ES" sz="1050"/>
              <a:t>(En millones Q.)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Ingresos!$B$6</c:f>
              <c:strCache>
                <c:ptCount val="1"/>
                <c:pt idx="0">
                  <c:v>Aprobado 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Ingresos!$A$8:$A$16</c:f>
              <c:strCache>
                <c:ptCount val="9"/>
                <c:pt idx="0">
                  <c:v>Ingresos Tributarios</c:v>
                </c:pt>
                <c:pt idx="1">
                  <c:v>Colocación de Bonos</c:v>
                </c:pt>
                <c:pt idx="2">
                  <c:v>Saldos de Caja</c:v>
                </c:pt>
                <c:pt idx="3">
                  <c:v>Contribuciones a la Seguridad y Previsión Social </c:v>
                </c:pt>
                <c:pt idx="4">
                  <c:v>Préstamos Externos</c:v>
                </c:pt>
                <c:pt idx="5">
                  <c:v>Ingresos no Tributarios</c:v>
                </c:pt>
                <c:pt idx="6">
                  <c:v>Rentas de la Propiedad</c:v>
                </c:pt>
                <c:pt idx="7">
                  <c:v>Vta. De Bienes y Servicios de la Adm. Pública</c:v>
                </c:pt>
                <c:pt idx="8">
                  <c:v>Donaciones</c:v>
                </c:pt>
              </c:strCache>
            </c:strRef>
          </c:cat>
          <c:val>
            <c:numRef>
              <c:f>Ingresos!$B$8:$B$16</c:f>
              <c:numCache>
                <c:formatCode>#,##0.0</c:formatCode>
                <c:ptCount val="9"/>
                <c:pt idx="0">
                  <c:v>64027.7</c:v>
                </c:pt>
                <c:pt idx="1">
                  <c:v>14207.6</c:v>
                </c:pt>
                <c:pt idx="2">
                  <c:v>3367.4</c:v>
                </c:pt>
                <c:pt idx="3">
                  <c:v>2587.1999999999998</c:v>
                </c:pt>
                <c:pt idx="4">
                  <c:v>1592.6</c:v>
                </c:pt>
                <c:pt idx="5">
                  <c:v>817.2</c:v>
                </c:pt>
                <c:pt idx="6">
                  <c:v>423.5</c:v>
                </c:pt>
                <c:pt idx="7">
                  <c:v>415.7</c:v>
                </c:pt>
                <c:pt idx="8">
                  <c:v>254.5</c:v>
                </c:pt>
              </c:numCache>
            </c:numRef>
          </c:val>
        </c:ser>
        <c:ser>
          <c:idx val="8"/>
          <c:order val="1"/>
          <c:tx>
            <c:strRef>
              <c:f>Ingresos!$D$6</c:f>
              <c:strCache>
                <c:ptCount val="1"/>
                <c:pt idx="0">
                  <c:v>Aprobado 2018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916179337231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1.0916179337231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9.35672514619883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00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Ingresos!$A$8:$A$16</c:f>
              <c:strCache>
                <c:ptCount val="9"/>
                <c:pt idx="0">
                  <c:v>Ingresos Tributarios</c:v>
                </c:pt>
                <c:pt idx="1">
                  <c:v>Colocación de Bonos</c:v>
                </c:pt>
                <c:pt idx="2">
                  <c:v>Saldos de Caja</c:v>
                </c:pt>
                <c:pt idx="3">
                  <c:v>Contribuciones a la Seguridad y Previsión Social </c:v>
                </c:pt>
                <c:pt idx="4">
                  <c:v>Préstamos Externos</c:v>
                </c:pt>
                <c:pt idx="5">
                  <c:v>Ingresos no Tributarios</c:v>
                </c:pt>
                <c:pt idx="6">
                  <c:v>Rentas de la Propiedad</c:v>
                </c:pt>
                <c:pt idx="7">
                  <c:v>Vta. De Bienes y Servicios de la Adm. Pública</c:v>
                </c:pt>
                <c:pt idx="8">
                  <c:v>Donaciones</c:v>
                </c:pt>
              </c:strCache>
            </c:strRef>
          </c:cat>
          <c:val>
            <c:numRef>
              <c:f>Ingresos!$D$8:$D$16</c:f>
              <c:numCache>
                <c:formatCode>#,##0.0</c:formatCode>
                <c:ptCount val="9"/>
                <c:pt idx="0">
                  <c:v>57994.8</c:v>
                </c:pt>
                <c:pt idx="1">
                  <c:v>10543.5</c:v>
                </c:pt>
                <c:pt idx="2">
                  <c:v>1485</c:v>
                </c:pt>
                <c:pt idx="3">
                  <c:v>2490.6</c:v>
                </c:pt>
                <c:pt idx="4">
                  <c:v>2580.6999999999998</c:v>
                </c:pt>
                <c:pt idx="5">
                  <c:v>603.1</c:v>
                </c:pt>
                <c:pt idx="6">
                  <c:v>251.8</c:v>
                </c:pt>
                <c:pt idx="7">
                  <c:v>443.3</c:v>
                </c:pt>
                <c:pt idx="8">
                  <c:v>573.79999999999995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168960"/>
        <c:axId val="30170496"/>
      </c:barChart>
      <c:catAx>
        <c:axId val="3016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GT"/>
          </a:p>
        </c:txPr>
        <c:crossAx val="30170496"/>
        <c:crosses val="autoZero"/>
        <c:auto val="1"/>
        <c:lblAlgn val="ctr"/>
        <c:lblOffset val="100"/>
        <c:noMultiLvlLbl val="0"/>
      </c:catAx>
      <c:valAx>
        <c:axId val="3017049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30168960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G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ES" sz="1200" b="1" i="0" u="none" strike="noStrike" baseline="0"/>
              <a:t>Presupuesto de Ingresos 2019</a:t>
            </a:r>
            <a:endParaRPr lang="es-ES" sz="1200"/>
          </a:p>
          <a:p>
            <a:pPr>
              <a:defRPr sz="1050"/>
            </a:pPr>
            <a:r>
              <a:rPr lang="es-ES" sz="1200"/>
              <a:t>Estimación de los Ingresos Tributarios </a:t>
            </a:r>
          </a:p>
          <a:p>
            <a:pPr>
              <a:defRPr sz="1050"/>
            </a:pPr>
            <a:r>
              <a:rPr lang="es-ES" sz="1050"/>
              <a:t>(En millones de quetzales</a:t>
            </a:r>
            <a:r>
              <a:rPr lang="es-ES" sz="1050" baseline="0"/>
              <a:t> </a:t>
            </a:r>
            <a:r>
              <a:rPr lang="es-ES" sz="1050"/>
              <a:t> y porcentajes)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348864110107043E-2"/>
          <c:y val="0.15056426295458031"/>
          <c:w val="0.59652909158167311"/>
          <c:h val="0.76513189030876383"/>
        </c:manualLayout>
      </c:layout>
      <c:pieChart>
        <c:varyColors val="1"/>
        <c:ser>
          <c:idx val="1"/>
          <c:order val="0"/>
          <c:tx>
            <c:v>Aprobado 2017</c:v>
          </c:tx>
          <c:explosion val="4"/>
          <c:dLbls>
            <c:dLbl>
              <c:idx val="0"/>
              <c:layout>
                <c:manualLayout>
                  <c:x val="-0.15574813552818312"/>
                  <c:y val="-2.49886803980041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2.799970081208325E-2"/>
                  <c:y val="3.0230793354228024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2299670594866919E-3"/>
                  <c:y val="-4.91826539413152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2.0906421932157811E-2"/>
                  <c:y val="-7.28087645501697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8.4277095821830891E-2"/>
                  <c:y val="0.136111925332501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8.3702255775848611E-2"/>
                  <c:y val="0.233492585999602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Tributarios!$A$10:$A$19</c:f>
              <c:strCache>
                <c:ptCount val="10"/>
                <c:pt idx="0">
                  <c:v>Impuesto al Valor Agregado</c:v>
                </c:pt>
                <c:pt idx="1">
                  <c:v>Impuesto Sobre la Renta</c:v>
                </c:pt>
                <c:pt idx="2">
                  <c:v>Impuestos sobre Productos Industriales Primarios</c:v>
                </c:pt>
                <c:pt idx="3">
                  <c:v>Impuestos a las Importaciones</c:v>
                </c:pt>
                <c:pt idx="4">
                  <c:v>Impuestos Sobre Circulación de Vehículos</c:v>
                </c:pt>
                <c:pt idx="5">
                  <c:v>Otros Impuestos Directos</c:v>
                </c:pt>
                <c:pt idx="6">
                  <c:v>Impuestos Internos Sobre Servicios</c:v>
                </c:pt>
                <c:pt idx="7">
                  <c:v>Impuesto por Salida del País</c:v>
                </c:pt>
                <c:pt idx="8">
                  <c:v>Otros Impuestos Indirectos</c:v>
                </c:pt>
                <c:pt idx="9">
                  <c:v>Impuesto Sobre el Patrimonio</c:v>
                </c:pt>
              </c:strCache>
            </c:strRef>
          </c:cat>
          <c:val>
            <c:numRef>
              <c:f>Tributarios!$C$10:$C$19</c:f>
              <c:numCache>
                <c:formatCode>#,##0.00</c:formatCode>
                <c:ptCount val="10"/>
                <c:pt idx="0">
                  <c:v>31070</c:v>
                </c:pt>
                <c:pt idx="1">
                  <c:v>21276.400000000001</c:v>
                </c:pt>
                <c:pt idx="2">
                  <c:v>5042</c:v>
                </c:pt>
                <c:pt idx="3">
                  <c:v>2708.5</c:v>
                </c:pt>
                <c:pt idx="4">
                  <c:v>1962.7</c:v>
                </c:pt>
                <c:pt idx="5">
                  <c:v>940</c:v>
                </c:pt>
                <c:pt idx="6">
                  <c:v>506.8</c:v>
                </c:pt>
                <c:pt idx="7">
                  <c:v>333.4</c:v>
                </c:pt>
                <c:pt idx="8">
                  <c:v>160</c:v>
                </c:pt>
                <c:pt idx="9">
                  <c:v>27.9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6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30</xdr:row>
      <xdr:rowOff>114299</xdr:rowOff>
    </xdr:from>
    <xdr:to>
      <xdr:col>7</xdr:col>
      <xdr:colOff>257175</xdr:colOff>
      <xdr:row>69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0.0051</cdr:x>
      <cdr:y>0.96588</cdr:y>
    </cdr:from>
    <cdr:to>
      <cdr:x>0.46359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680" y="6200775"/>
          <a:ext cx="311809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89</xdr:row>
      <xdr:rowOff>76200</xdr:rowOff>
    </xdr:from>
    <xdr:to>
      <xdr:col>3</xdr:col>
      <xdr:colOff>0</xdr:colOff>
      <xdr:row>107</xdr:row>
      <xdr:rowOff>66676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22</xdr:row>
      <xdr:rowOff>114300</xdr:rowOff>
    </xdr:from>
    <xdr:to>
      <xdr:col>5</xdr:col>
      <xdr:colOff>609600</xdr:colOff>
      <xdr:row>53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0.57083</cdr:x>
      <cdr:y>0.22372</cdr:y>
    </cdr:from>
    <cdr:to>
      <cdr:x>0.96667</cdr:x>
      <cdr:y>0.35566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09850" y="692547"/>
          <a:ext cx="1809750" cy="40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 b="1"/>
            <a:t>Total: Q.54,390.8</a:t>
          </a:r>
          <a:r>
            <a:rPr lang="es-ES" sz="1100" b="1" baseline="0"/>
            <a:t> milllones</a:t>
          </a:r>
          <a:endParaRPr lang="es-ES" sz="1100" b="1"/>
        </a:p>
      </cdr:txBody>
    </cdr:sp>
  </cdr:relSizeAnchor>
  <cdr:relSizeAnchor xmlns:cdr="http://schemas.openxmlformats.org/drawingml/2006/chartDrawing">
    <cdr:from>
      <cdr:x>0.44375</cdr:x>
      <cdr:y>0.85048</cdr:y>
    </cdr:from>
    <cdr:to>
      <cdr:x>0.77291</cdr:x>
      <cdr:y>0.91576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028840" y="2908213"/>
          <a:ext cx="1504920" cy="223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000" b="1"/>
            <a:t>Millones</a:t>
          </a:r>
          <a:r>
            <a:rPr lang="es-ES" sz="1000"/>
            <a:t> </a:t>
          </a:r>
          <a:r>
            <a:rPr lang="es-ES" sz="1000" b="1"/>
            <a:t>de Q.</a:t>
          </a:r>
        </a:p>
      </cdr:txBody>
    </cdr:sp>
  </cdr:relSizeAnchor>
  <cdr:relSizeAnchor xmlns:cdr="http://schemas.openxmlformats.org/drawingml/2006/chartDrawing">
    <cdr:from>
      <cdr:x>0.0375</cdr:x>
      <cdr:y>0.91098</cdr:y>
    </cdr:from>
    <cdr:to>
      <cdr:x>0.75208</cdr:x>
      <cdr:y>0.98516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71450" y="3115071"/>
          <a:ext cx="3267075" cy="25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</a:t>
          </a:r>
          <a:r>
            <a:rPr lang="es-ES" sz="1000" b="1" baseline="0"/>
            <a:t> Ministerio de Finanzas Públicas. SICOIN</a:t>
          </a:r>
          <a:r>
            <a:rPr lang="es-ES" sz="1100" baseline="0"/>
            <a:t>.</a:t>
          </a:r>
          <a:endParaRPr lang="es-E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0.03171</cdr:x>
      <cdr:y>0.9483</cdr:y>
    </cdr:from>
    <cdr:to>
      <cdr:x>0.35729</cdr:x>
      <cdr:y>0.99838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0" y="5591174"/>
          <a:ext cx="29337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31</xdr:row>
      <xdr:rowOff>152399</xdr:rowOff>
    </xdr:from>
    <xdr:to>
      <xdr:col>7</xdr:col>
      <xdr:colOff>742950</xdr:colOff>
      <xdr:row>66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0.0051</cdr:x>
      <cdr:y>0.96588</cdr:y>
    </cdr:from>
    <cdr:to>
      <cdr:x>0.46359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680" y="6200775"/>
          <a:ext cx="311809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30"/>
  <sheetViews>
    <sheetView showGridLines="0" zoomScaleNormal="100" workbookViewId="0"/>
  </sheetViews>
  <sheetFormatPr baseColWidth="10" defaultRowHeight="15" x14ac:dyDescent="0.25"/>
  <cols>
    <col min="1" max="1" width="50.42578125" customWidth="1"/>
    <col min="2" max="3" width="12.85546875" customWidth="1"/>
  </cols>
  <sheetData>
    <row r="1" spans="1:4" ht="21" x14ac:dyDescent="0.35">
      <c r="A1" s="45" t="s">
        <v>33</v>
      </c>
      <c r="B1" s="6"/>
    </row>
    <row r="2" spans="1:4" ht="18.75" x14ac:dyDescent="0.3">
      <c r="A2" s="44"/>
      <c r="B2" s="74" t="s">
        <v>29</v>
      </c>
      <c r="C2" s="74"/>
      <c r="D2" s="41"/>
    </row>
    <row r="3" spans="1:4" x14ac:dyDescent="0.25">
      <c r="B3" s="19">
        <v>2019</v>
      </c>
      <c r="C3" s="19">
        <v>2019</v>
      </c>
      <c r="D3" s="42"/>
    </row>
    <row r="4" spans="1:4" x14ac:dyDescent="0.25">
      <c r="C4" s="1">
        <v>87715</v>
      </c>
      <c r="D4" s="47" t="s">
        <v>32</v>
      </c>
    </row>
    <row r="5" spans="1:4" x14ac:dyDescent="0.25">
      <c r="B5" s="9">
        <f t="shared" ref="B5:C5" si="0">+B7+B20+B21+B22+B23+B24+B26+B27+B28+B29</f>
        <v>1</v>
      </c>
      <c r="C5" s="38">
        <f t="shared" si="0"/>
        <v>87715</v>
      </c>
      <c r="D5" s="26"/>
    </row>
    <row r="6" spans="1:4" x14ac:dyDescent="0.25">
      <c r="C6" s="27"/>
      <c r="D6" s="6"/>
    </row>
    <row r="7" spans="1:4" x14ac:dyDescent="0.25">
      <c r="A7" t="s">
        <v>0</v>
      </c>
      <c r="B7" s="8">
        <f t="shared" ref="B7:C7" si="1">SUM(B8:B18)</f>
        <v>0.7299515476258337</v>
      </c>
      <c r="C7" s="39">
        <f t="shared" si="1"/>
        <v>64027.700000000004</v>
      </c>
      <c r="D7" s="23"/>
    </row>
    <row r="8" spans="1:4" x14ac:dyDescent="0.25">
      <c r="C8" s="1"/>
      <c r="D8" s="43"/>
    </row>
    <row r="9" spans="1:4" x14ac:dyDescent="0.25">
      <c r="A9" s="11" t="s">
        <v>7</v>
      </c>
      <c r="B9" s="4">
        <f>+C9/$C$5</f>
        <v>0.24256284557943342</v>
      </c>
      <c r="C9" s="27">
        <v>21276.400000000001</v>
      </c>
      <c r="D9" s="43"/>
    </row>
    <row r="10" spans="1:4" x14ac:dyDescent="0.25">
      <c r="A10" s="11" t="s">
        <v>8</v>
      </c>
      <c r="B10" s="4">
        <f t="shared" ref="B10:B29" si="2">+C10/$C$5</f>
        <v>3.1921564156643678E-4</v>
      </c>
      <c r="C10" s="27">
        <v>28</v>
      </c>
      <c r="D10" s="43"/>
    </row>
    <row r="11" spans="1:4" x14ac:dyDescent="0.25">
      <c r="A11" s="11" t="s">
        <v>9</v>
      </c>
      <c r="B11" s="4">
        <f t="shared" si="2"/>
        <v>1.0716525109730377E-2</v>
      </c>
      <c r="C11" s="27">
        <v>940</v>
      </c>
      <c r="D11" s="43"/>
    </row>
    <row r="12" spans="1:4" x14ac:dyDescent="0.25">
      <c r="A12" s="11" t="s">
        <v>10</v>
      </c>
      <c r="B12" s="4">
        <f t="shared" si="2"/>
        <v>3.0879553098101805E-2</v>
      </c>
      <c r="C12" s="27">
        <v>2708.6</v>
      </c>
      <c r="D12" s="43"/>
    </row>
    <row r="13" spans="1:4" x14ac:dyDescent="0.25">
      <c r="A13" s="11" t="s">
        <v>24</v>
      </c>
      <c r="B13" s="4">
        <f t="shared" si="2"/>
        <v>5.7480476543350617E-2</v>
      </c>
      <c r="C13" s="27">
        <v>5041.8999999999996</v>
      </c>
      <c r="D13" s="43"/>
    </row>
    <row r="14" spans="1:4" x14ac:dyDescent="0.25">
      <c r="A14" s="11" t="s">
        <v>11</v>
      </c>
      <c r="B14" s="4">
        <f t="shared" si="2"/>
        <v>0.35421421649660834</v>
      </c>
      <c r="C14" s="27">
        <v>31069.9</v>
      </c>
      <c r="D14" s="43"/>
    </row>
    <row r="15" spans="1:4" x14ac:dyDescent="0.25">
      <c r="A15" s="11" t="s">
        <v>12</v>
      </c>
      <c r="B15" s="4">
        <f t="shared" si="2"/>
        <v>5.7778031123525055E-3</v>
      </c>
      <c r="C15" s="27">
        <v>506.8</v>
      </c>
      <c r="D15" s="43"/>
    </row>
    <row r="16" spans="1:4" x14ac:dyDescent="0.25">
      <c r="A16" s="11" t="s">
        <v>13</v>
      </c>
      <c r="B16" s="4">
        <f t="shared" si="2"/>
        <v>2.2375876417944481E-2</v>
      </c>
      <c r="C16" s="27">
        <v>1962.7</v>
      </c>
      <c r="D16" s="43"/>
    </row>
    <row r="17" spans="1:4" x14ac:dyDescent="0.25">
      <c r="A17" s="11" t="s">
        <v>14</v>
      </c>
      <c r="B17" s="4">
        <f t="shared" si="2"/>
        <v>3.8009462463660716E-3</v>
      </c>
      <c r="C17" s="27">
        <v>333.4</v>
      </c>
      <c r="D17" s="43"/>
    </row>
    <row r="18" spans="1:4" x14ac:dyDescent="0.25">
      <c r="A18" s="11" t="s">
        <v>15</v>
      </c>
      <c r="B18" s="4">
        <f t="shared" si="2"/>
        <v>1.8240893803796387E-3</v>
      </c>
      <c r="C18" s="27">
        <v>160</v>
      </c>
      <c r="D18" s="43"/>
    </row>
    <row r="19" spans="1:4" x14ac:dyDescent="0.25">
      <c r="B19" s="4"/>
      <c r="C19" s="1"/>
      <c r="D19" s="43"/>
    </row>
    <row r="20" spans="1:4" x14ac:dyDescent="0.25">
      <c r="A20" t="s">
        <v>3</v>
      </c>
      <c r="B20" s="18">
        <f t="shared" si="2"/>
        <v>2.9495525280738753E-2</v>
      </c>
      <c r="C20" s="28">
        <f>+Ingresos!B11</f>
        <v>2587.1999999999998</v>
      </c>
      <c r="D20" s="43"/>
    </row>
    <row r="21" spans="1:4" x14ac:dyDescent="0.25">
      <c r="A21" t="s">
        <v>16</v>
      </c>
      <c r="B21" s="12">
        <f t="shared" si="2"/>
        <v>4.8281365786923556E-3</v>
      </c>
      <c r="C21" s="29">
        <f>+Ingresos!B14</f>
        <v>423.5</v>
      </c>
      <c r="D21" s="43"/>
    </row>
    <row r="22" spans="1:4" x14ac:dyDescent="0.25">
      <c r="A22" t="s">
        <v>17</v>
      </c>
      <c r="B22" s="13">
        <f t="shared" si="2"/>
        <v>4.7392122213988485E-3</v>
      </c>
      <c r="C22" s="30">
        <f>+Ingresos!B15</f>
        <v>415.7</v>
      </c>
      <c r="D22" s="43"/>
    </row>
    <row r="23" spans="1:4" x14ac:dyDescent="0.25">
      <c r="A23" t="s">
        <v>18</v>
      </c>
      <c r="B23" s="14">
        <f t="shared" si="2"/>
        <v>2.9014421706663627E-3</v>
      </c>
      <c r="C23" s="31">
        <f>+Ingresos!B16</f>
        <v>254.5</v>
      </c>
      <c r="D23" s="43"/>
    </row>
    <row r="24" spans="1:4" x14ac:dyDescent="0.25">
      <c r="A24" t="s">
        <v>19</v>
      </c>
      <c r="B24" s="15">
        <f t="shared" si="2"/>
        <v>1.8364019836972011E-2</v>
      </c>
      <c r="C24" s="32">
        <f>+Ingresos!B12+Ingresos!B17</f>
        <v>1610.8</v>
      </c>
      <c r="D24" s="43"/>
    </row>
    <row r="25" spans="1:4" x14ac:dyDescent="0.25">
      <c r="A25" t="s">
        <v>30</v>
      </c>
      <c r="B25" s="21">
        <f t="shared" si="2"/>
        <v>0</v>
      </c>
      <c r="C25" s="33">
        <f>+Ingresos!B19</f>
        <v>0</v>
      </c>
      <c r="D25" s="43"/>
    </row>
    <row r="26" spans="1:4" x14ac:dyDescent="0.25">
      <c r="A26" t="s">
        <v>20</v>
      </c>
      <c r="B26" s="10">
        <f t="shared" si="2"/>
        <v>3.8761899333067317E-5</v>
      </c>
      <c r="C26" s="34">
        <f>+Ingresos!B18</f>
        <v>3.4</v>
      </c>
      <c r="D26" s="43"/>
    </row>
    <row r="27" spans="1:4" x14ac:dyDescent="0.25">
      <c r="A27" t="s">
        <v>21</v>
      </c>
      <c r="B27" s="13">
        <f t="shared" si="2"/>
        <v>9.316536510289004E-3</v>
      </c>
      <c r="C27" s="35">
        <f>+Ingresos!B13</f>
        <v>817.2</v>
      </c>
      <c r="D27" s="43"/>
    </row>
    <row r="28" spans="1:4" x14ac:dyDescent="0.25">
      <c r="A28" t="s">
        <v>22</v>
      </c>
      <c r="B28" s="16">
        <f t="shared" si="2"/>
        <v>0.16197457675426097</v>
      </c>
      <c r="C28" s="36">
        <f>+Ingresos!B9</f>
        <v>14207.6</v>
      </c>
      <c r="D28" s="43"/>
    </row>
    <row r="29" spans="1:4" x14ac:dyDescent="0.25">
      <c r="A29" t="s">
        <v>23</v>
      </c>
      <c r="B29" s="17">
        <f t="shared" si="2"/>
        <v>3.8390241121814973E-2</v>
      </c>
      <c r="C29" s="37">
        <f>+Ingresos!B10</f>
        <v>3367.4</v>
      </c>
      <c r="D29" s="43"/>
    </row>
    <row r="30" spans="1:4" x14ac:dyDescent="0.25">
      <c r="D30" s="6"/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2:G26"/>
  <sheetViews>
    <sheetView showGridLines="0" zoomScaleNormal="100" workbookViewId="0">
      <selection activeCell="H35" sqref="H35"/>
    </sheetView>
  </sheetViews>
  <sheetFormatPr baseColWidth="10" defaultRowHeight="15" x14ac:dyDescent="0.25"/>
  <cols>
    <col min="1" max="1" width="43.7109375" customWidth="1"/>
    <col min="2" max="3" width="19.5703125" customWidth="1"/>
    <col min="4" max="4" width="15.28515625" customWidth="1"/>
    <col min="5" max="5" width="17.28515625" customWidth="1"/>
  </cols>
  <sheetData>
    <row r="2" spans="1:7" ht="21" x14ac:dyDescent="0.35">
      <c r="A2" s="45" t="s">
        <v>33</v>
      </c>
      <c r="B2" s="6"/>
      <c r="C2" s="6"/>
      <c r="D2" s="6"/>
      <c r="E2" s="6"/>
      <c r="F2" s="6"/>
    </row>
    <row r="3" spans="1:7" ht="21" x14ac:dyDescent="0.35">
      <c r="A3" s="40"/>
      <c r="B3" s="48">
        <f>+B4-B7</f>
        <v>0</v>
      </c>
      <c r="C3" s="47" t="s">
        <v>32</v>
      </c>
      <c r="D3" s="47" t="s">
        <v>32</v>
      </c>
      <c r="E3" s="6"/>
    </row>
    <row r="4" spans="1:7" x14ac:dyDescent="0.25">
      <c r="B4" s="50">
        <v>87715</v>
      </c>
      <c r="C4" s="51"/>
      <c r="D4" s="50">
        <v>76989.399999999994</v>
      </c>
      <c r="E4" s="52"/>
    </row>
    <row r="5" spans="1:7" x14ac:dyDescent="0.25">
      <c r="A5" s="20"/>
      <c r="B5" s="75" t="s">
        <v>31</v>
      </c>
      <c r="C5" s="75"/>
      <c r="D5" s="76" t="s">
        <v>29</v>
      </c>
      <c r="E5" s="76"/>
    </row>
    <row r="6" spans="1:7" x14ac:dyDescent="0.25">
      <c r="A6" s="3"/>
      <c r="B6" s="51" t="s">
        <v>35</v>
      </c>
      <c r="C6" s="53">
        <v>20.190000000000001</v>
      </c>
      <c r="D6" s="51" t="s">
        <v>36</v>
      </c>
      <c r="E6" s="53">
        <v>20.18</v>
      </c>
    </row>
    <row r="7" spans="1:7" x14ac:dyDescent="0.25">
      <c r="B7" s="54">
        <f>+B21</f>
        <v>87714.999999999985</v>
      </c>
      <c r="C7" s="54"/>
      <c r="D7" s="54">
        <f>+D21</f>
        <v>76989.400000000009</v>
      </c>
      <c r="E7" s="55"/>
    </row>
    <row r="8" spans="1:7" x14ac:dyDescent="0.25">
      <c r="A8" s="2" t="s">
        <v>0</v>
      </c>
      <c r="B8" s="50">
        <v>64027.7</v>
      </c>
      <c r="C8" s="56">
        <f t="shared" ref="C8:C19" si="0">+B8/$B$21</f>
        <v>0.72995154762583381</v>
      </c>
      <c r="D8" s="50">
        <v>57994.8</v>
      </c>
      <c r="E8" s="56">
        <f t="shared" ref="E8:E19" si="1">+D8/$D$21</f>
        <v>0.75328291946683568</v>
      </c>
      <c r="F8" s="23"/>
      <c r="G8" s="23"/>
    </row>
    <row r="9" spans="1:7" x14ac:dyDescent="0.25">
      <c r="A9" s="2" t="s">
        <v>2</v>
      </c>
      <c r="B9" s="50">
        <v>14207.6</v>
      </c>
      <c r="C9" s="56">
        <f t="shared" si="0"/>
        <v>0.161974576754261</v>
      </c>
      <c r="D9" s="50">
        <v>10543.5</v>
      </c>
      <c r="E9" s="56">
        <f t="shared" si="1"/>
        <v>0.13694742393108661</v>
      </c>
      <c r="F9" s="23"/>
      <c r="G9" s="23"/>
    </row>
    <row r="10" spans="1:7" x14ac:dyDescent="0.25">
      <c r="A10" s="2" t="s">
        <v>5</v>
      </c>
      <c r="B10" s="57">
        <v>3367.4</v>
      </c>
      <c r="C10" s="56">
        <f t="shared" si="0"/>
        <v>3.8390241121814973E-2</v>
      </c>
      <c r="D10" s="57">
        <v>1485</v>
      </c>
      <c r="E10" s="56">
        <f t="shared" si="1"/>
        <v>1.9288369567758677E-2</v>
      </c>
      <c r="F10" s="23"/>
      <c r="G10" s="23"/>
    </row>
    <row r="11" spans="1:7" x14ac:dyDescent="0.25">
      <c r="A11" s="2" t="s">
        <v>25</v>
      </c>
      <c r="B11" s="57">
        <v>2587.1999999999998</v>
      </c>
      <c r="C11" s="56">
        <f t="shared" si="0"/>
        <v>2.949552528073876E-2</v>
      </c>
      <c r="D11" s="57">
        <v>2490.6</v>
      </c>
      <c r="E11" s="56">
        <f t="shared" si="1"/>
        <v>3.234990790940051E-2</v>
      </c>
      <c r="F11" s="23"/>
      <c r="G11" s="23"/>
    </row>
    <row r="12" spans="1:7" x14ac:dyDescent="0.25">
      <c r="A12" s="2" t="s">
        <v>1</v>
      </c>
      <c r="B12" s="50">
        <v>1592.6</v>
      </c>
      <c r="C12" s="56">
        <f t="shared" si="0"/>
        <v>1.815652966995383E-2</v>
      </c>
      <c r="D12" s="50">
        <v>2580.6999999999998</v>
      </c>
      <c r="E12" s="56">
        <f t="shared" si="1"/>
        <v>3.3520198884521762E-2</v>
      </c>
      <c r="F12" s="23"/>
      <c r="G12" s="23"/>
    </row>
    <row r="13" spans="1:7" x14ac:dyDescent="0.25">
      <c r="A13" s="2" t="s">
        <v>3</v>
      </c>
      <c r="B13" s="50">
        <v>817.2</v>
      </c>
      <c r="C13" s="56">
        <f t="shared" si="0"/>
        <v>9.3165365102890058E-3</v>
      </c>
      <c r="D13" s="50">
        <v>603.1</v>
      </c>
      <c r="E13" s="56">
        <f t="shared" si="1"/>
        <v>7.833545916710611E-3</v>
      </c>
      <c r="F13" s="24"/>
      <c r="G13" s="24"/>
    </row>
    <row r="14" spans="1:7" x14ac:dyDescent="0.25">
      <c r="A14" s="2" t="s">
        <v>18</v>
      </c>
      <c r="B14" s="57">
        <v>423.5</v>
      </c>
      <c r="C14" s="56">
        <f t="shared" si="0"/>
        <v>4.8281365786923564E-3</v>
      </c>
      <c r="D14" s="57">
        <v>251.8</v>
      </c>
      <c r="E14" s="56">
        <f t="shared" si="1"/>
        <v>3.2705801058327509E-3</v>
      </c>
      <c r="F14" s="24"/>
      <c r="G14" s="24"/>
    </row>
    <row r="15" spans="1:7" x14ac:dyDescent="0.25">
      <c r="A15" s="2" t="s">
        <v>26</v>
      </c>
      <c r="B15" s="57">
        <v>415.7</v>
      </c>
      <c r="C15" s="56">
        <f t="shared" si="0"/>
        <v>4.7392122213988494E-3</v>
      </c>
      <c r="D15" s="57">
        <v>443.3</v>
      </c>
      <c r="E15" s="56">
        <f t="shared" si="1"/>
        <v>5.7579355080049979E-3</v>
      </c>
      <c r="F15" s="24"/>
      <c r="G15" s="24"/>
    </row>
    <row r="16" spans="1:7" x14ac:dyDescent="0.25">
      <c r="A16" s="2" t="s">
        <v>4</v>
      </c>
      <c r="B16" s="50">
        <v>254.5</v>
      </c>
      <c r="C16" s="56">
        <f t="shared" si="0"/>
        <v>2.9014421706663632E-3</v>
      </c>
      <c r="D16" s="50">
        <v>573.79999999999995</v>
      </c>
      <c r="E16" s="56">
        <f t="shared" si="1"/>
        <v>7.4529740457777291E-3</v>
      </c>
      <c r="F16" s="24"/>
      <c r="G16" s="24"/>
    </row>
    <row r="17" spans="1:7" x14ac:dyDescent="0.25">
      <c r="A17" s="2" t="s">
        <v>19</v>
      </c>
      <c r="B17" s="57">
        <f>17.6+0.6</f>
        <v>18.200000000000003</v>
      </c>
      <c r="C17" s="56">
        <f t="shared" si="0"/>
        <v>2.0749016701818396E-4</v>
      </c>
      <c r="D17" s="57">
        <v>17.899999999999999</v>
      </c>
      <c r="E17" s="56">
        <f t="shared" si="1"/>
        <v>2.3249953889756248E-4</v>
      </c>
      <c r="F17" s="24"/>
      <c r="G17" s="24"/>
    </row>
    <row r="18" spans="1:7" x14ac:dyDescent="0.25">
      <c r="A18" s="2" t="s">
        <v>27</v>
      </c>
      <c r="B18" s="57">
        <v>3.4</v>
      </c>
      <c r="C18" s="56">
        <f t="shared" si="0"/>
        <v>3.8761899333067324E-5</v>
      </c>
      <c r="D18" s="57">
        <v>4.9000000000000004</v>
      </c>
      <c r="E18" s="56">
        <f t="shared" si="1"/>
        <v>6.3645125173075767E-5</v>
      </c>
      <c r="F18" s="25"/>
      <c r="G18" s="24"/>
    </row>
    <row r="19" spans="1:7" x14ac:dyDescent="0.25">
      <c r="A19" s="2" t="s">
        <v>28</v>
      </c>
      <c r="B19" s="58">
        <v>0</v>
      </c>
      <c r="C19" s="56">
        <f t="shared" si="0"/>
        <v>0</v>
      </c>
      <c r="D19" s="58">
        <v>0</v>
      </c>
      <c r="E19" s="56">
        <f t="shared" si="1"/>
        <v>0</v>
      </c>
      <c r="F19" s="24"/>
      <c r="G19" s="24"/>
    </row>
    <row r="20" spans="1:7" x14ac:dyDescent="0.25">
      <c r="A20" s="2"/>
      <c r="B20" s="50"/>
      <c r="C20" s="56"/>
      <c r="D20" s="50"/>
      <c r="E20" s="56"/>
      <c r="F20" s="23"/>
      <c r="G20" s="6"/>
    </row>
    <row r="21" spans="1:7" x14ac:dyDescent="0.25">
      <c r="A21" s="3" t="s">
        <v>6</v>
      </c>
      <c r="B21" s="54">
        <f>SUM(B8:B20)</f>
        <v>87714.999999999985</v>
      </c>
      <c r="C21" s="59">
        <f>SUM(C8:C19)</f>
        <v>1.0000000000000002</v>
      </c>
      <c r="D21" s="54">
        <f>SUM(D8:D19)</f>
        <v>76989.400000000009</v>
      </c>
      <c r="E21" s="59">
        <f>SUM(E8:E19)</f>
        <v>0.99999999999999989</v>
      </c>
      <c r="F21" s="26"/>
      <c r="G21" s="6"/>
    </row>
    <row r="22" spans="1:7" x14ac:dyDescent="0.25">
      <c r="A22" s="2"/>
      <c r="B22" s="22"/>
      <c r="C22" s="22"/>
      <c r="D22" s="22"/>
      <c r="E22" s="22"/>
    </row>
    <row r="23" spans="1:7" x14ac:dyDescent="0.25">
      <c r="B23" s="1"/>
      <c r="C23" s="1"/>
      <c r="D23" s="1"/>
      <c r="E23" s="1"/>
    </row>
    <row r="24" spans="1:7" x14ac:dyDescent="0.25">
      <c r="A24" s="7"/>
      <c r="B24" s="1"/>
      <c r="C24" s="1"/>
      <c r="D24" s="1"/>
      <c r="E24" s="1"/>
    </row>
    <row r="25" spans="1:7" x14ac:dyDescent="0.25">
      <c r="B25" s="1"/>
      <c r="C25" s="1"/>
    </row>
    <row r="26" spans="1:7" x14ac:dyDescent="0.25">
      <c r="B26" s="1"/>
      <c r="C26" s="1"/>
    </row>
  </sheetData>
  <sortState ref="A8:E19">
    <sortCondition descending="1" ref="B8:B19"/>
  </sortState>
  <mergeCells count="2">
    <mergeCell ref="B5:C5"/>
    <mergeCell ref="D5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31"/>
  <sheetViews>
    <sheetView showGridLines="0" tabSelected="1" topLeftCell="A13" zoomScaleNormal="100" workbookViewId="0">
      <selection activeCell="G67" sqref="G67"/>
    </sheetView>
  </sheetViews>
  <sheetFormatPr baseColWidth="10" defaultRowHeight="15" x14ac:dyDescent="0.25"/>
  <cols>
    <col min="1" max="1" width="50.42578125" customWidth="1"/>
    <col min="2" max="3" width="12.85546875" customWidth="1"/>
  </cols>
  <sheetData>
    <row r="1" spans="1:4" ht="18.75" x14ac:dyDescent="0.3">
      <c r="A1" s="46" t="s">
        <v>34</v>
      </c>
      <c r="B1" s="5"/>
      <c r="C1" s="6"/>
    </row>
    <row r="2" spans="1:4" ht="18.75" x14ac:dyDescent="0.3">
      <c r="A2" s="44"/>
      <c r="B2" s="6"/>
      <c r="C2" s="1"/>
    </row>
    <row r="3" spans="1:4" ht="18.75" x14ac:dyDescent="0.3">
      <c r="A3" s="49"/>
      <c r="B3" s="74" t="s">
        <v>29</v>
      </c>
      <c r="C3" s="74"/>
      <c r="D3" s="41"/>
    </row>
    <row r="4" spans="1:4" x14ac:dyDescent="0.25">
      <c r="A4" s="27"/>
      <c r="B4" s="19">
        <v>2019</v>
      </c>
      <c r="C4" s="19">
        <v>2019</v>
      </c>
      <c r="D4" s="42"/>
    </row>
    <row r="5" spans="1:4" x14ac:dyDescent="0.25">
      <c r="C5" s="60">
        <v>87715</v>
      </c>
      <c r="D5" s="6"/>
    </row>
    <row r="6" spans="1:4" x14ac:dyDescent="0.25">
      <c r="B6" s="9">
        <f>+B8+B21+B22+B23+B24+B25+B27+B28+B29+B30+B26</f>
        <v>1</v>
      </c>
      <c r="C6" s="61">
        <f t="shared" ref="C6" si="0">+C8+C21+C22+C23+C24+C25+C27+C28+C29+C30</f>
        <v>87715</v>
      </c>
      <c r="D6" s="26"/>
    </row>
    <row r="7" spans="1:4" x14ac:dyDescent="0.25">
      <c r="C7" s="60"/>
      <c r="D7" s="6"/>
    </row>
    <row r="8" spans="1:4" x14ac:dyDescent="0.25">
      <c r="A8" t="s">
        <v>0</v>
      </c>
      <c r="B8" s="8">
        <f t="shared" ref="B8:C8" si="1">SUM(B9:B19)</f>
        <v>0.7299515476258337</v>
      </c>
      <c r="C8" s="62">
        <f t="shared" si="1"/>
        <v>64027.700000000004</v>
      </c>
      <c r="D8" s="23"/>
    </row>
    <row r="9" spans="1:4" x14ac:dyDescent="0.25">
      <c r="C9" s="60"/>
      <c r="D9" s="43"/>
    </row>
    <row r="10" spans="1:4" x14ac:dyDescent="0.25">
      <c r="A10" s="11" t="s">
        <v>11</v>
      </c>
      <c r="B10" s="4">
        <f t="shared" ref="B10:B19" si="2">+C10/$C$6</f>
        <v>0.35421535655247105</v>
      </c>
      <c r="C10" s="63">
        <v>31070</v>
      </c>
      <c r="D10" s="43"/>
    </row>
    <row r="11" spans="1:4" x14ac:dyDescent="0.25">
      <c r="A11" s="11" t="s">
        <v>7</v>
      </c>
      <c r="B11" s="4">
        <f t="shared" si="2"/>
        <v>0.24256284557943342</v>
      </c>
      <c r="C11" s="63">
        <v>21276.400000000001</v>
      </c>
      <c r="D11" s="43"/>
    </row>
    <row r="12" spans="1:4" x14ac:dyDescent="0.25">
      <c r="A12" s="11" t="s">
        <v>24</v>
      </c>
      <c r="B12" s="4">
        <f t="shared" si="2"/>
        <v>5.7481616599213359E-2</v>
      </c>
      <c r="C12" s="63">
        <v>5042</v>
      </c>
      <c r="D12" s="43"/>
    </row>
    <row r="13" spans="1:4" x14ac:dyDescent="0.25">
      <c r="A13" s="11" t="s">
        <v>10</v>
      </c>
      <c r="B13" s="4">
        <f t="shared" si="2"/>
        <v>3.087841304223907E-2</v>
      </c>
      <c r="C13" s="63">
        <v>2708.5</v>
      </c>
      <c r="D13" s="43"/>
    </row>
    <row r="14" spans="1:4" x14ac:dyDescent="0.25">
      <c r="A14" s="11" t="s">
        <v>13</v>
      </c>
      <c r="B14" s="4">
        <f t="shared" si="2"/>
        <v>2.2375876417944481E-2</v>
      </c>
      <c r="C14" s="63">
        <v>1962.7</v>
      </c>
      <c r="D14" s="43"/>
    </row>
    <row r="15" spans="1:4" x14ac:dyDescent="0.25">
      <c r="A15" s="11" t="s">
        <v>9</v>
      </c>
      <c r="B15" s="4">
        <f t="shared" si="2"/>
        <v>1.0716525109730377E-2</v>
      </c>
      <c r="C15" s="63">
        <v>940</v>
      </c>
      <c r="D15" s="43"/>
    </row>
    <row r="16" spans="1:4" x14ac:dyDescent="0.25">
      <c r="A16" s="11" t="s">
        <v>12</v>
      </c>
      <c r="B16" s="4">
        <f t="shared" si="2"/>
        <v>5.7778031123525055E-3</v>
      </c>
      <c r="C16" s="63">
        <v>506.8</v>
      </c>
      <c r="D16" s="43"/>
    </row>
    <row r="17" spans="1:4" x14ac:dyDescent="0.25">
      <c r="A17" s="11" t="s">
        <v>14</v>
      </c>
      <c r="B17" s="4">
        <f t="shared" si="2"/>
        <v>3.8009462463660716E-3</v>
      </c>
      <c r="C17" s="63">
        <v>333.4</v>
      </c>
      <c r="D17" s="43"/>
    </row>
    <row r="18" spans="1:4" x14ac:dyDescent="0.25">
      <c r="A18" s="11" t="s">
        <v>15</v>
      </c>
      <c r="B18" s="4">
        <f t="shared" si="2"/>
        <v>1.8240893803796387E-3</v>
      </c>
      <c r="C18" s="63">
        <v>160</v>
      </c>
      <c r="D18" s="43"/>
    </row>
    <row r="19" spans="1:4" x14ac:dyDescent="0.25">
      <c r="A19" s="11" t="s">
        <v>8</v>
      </c>
      <c r="B19" s="4">
        <f t="shared" si="2"/>
        <v>3.1807558570369948E-4</v>
      </c>
      <c r="C19" s="63">
        <v>27.9</v>
      </c>
      <c r="D19" s="43"/>
    </row>
    <row r="20" spans="1:4" x14ac:dyDescent="0.25">
      <c r="B20" s="4"/>
      <c r="C20" s="60"/>
      <c r="D20" s="43"/>
    </row>
    <row r="21" spans="1:4" x14ac:dyDescent="0.25">
      <c r="A21" t="s">
        <v>3</v>
      </c>
      <c r="B21" s="18">
        <f t="shared" ref="B21:B30" si="3">+C21/$C$6</f>
        <v>2.9495525280738753E-2</v>
      </c>
      <c r="C21" s="64">
        <f>+Ingresos!B11</f>
        <v>2587.1999999999998</v>
      </c>
      <c r="D21" s="43"/>
    </row>
    <row r="22" spans="1:4" x14ac:dyDescent="0.25">
      <c r="A22" t="s">
        <v>16</v>
      </c>
      <c r="B22" s="12">
        <f t="shared" si="3"/>
        <v>4.8281365786923556E-3</v>
      </c>
      <c r="C22" s="65">
        <f>+Ingresos!B14</f>
        <v>423.5</v>
      </c>
      <c r="D22" s="43"/>
    </row>
    <row r="23" spans="1:4" x14ac:dyDescent="0.25">
      <c r="A23" t="s">
        <v>17</v>
      </c>
      <c r="B23" s="13">
        <f t="shared" si="3"/>
        <v>4.7392122213988485E-3</v>
      </c>
      <c r="C23" s="66">
        <f>+Ingresos!B15</f>
        <v>415.7</v>
      </c>
      <c r="D23" s="43"/>
    </row>
    <row r="24" spans="1:4" x14ac:dyDescent="0.25">
      <c r="A24" t="s">
        <v>18</v>
      </c>
      <c r="B24" s="14">
        <f t="shared" si="3"/>
        <v>2.9014421706663627E-3</v>
      </c>
      <c r="C24" s="67">
        <f>+Ingresos!B16</f>
        <v>254.5</v>
      </c>
      <c r="D24" s="43"/>
    </row>
    <row r="25" spans="1:4" x14ac:dyDescent="0.25">
      <c r="A25" t="s">
        <v>19</v>
      </c>
      <c r="B25" s="15">
        <f t="shared" si="3"/>
        <v>1.8364019836972011E-2</v>
      </c>
      <c r="C25" s="68">
        <f>+Ingresos!B12+Ingresos!B17</f>
        <v>1610.8</v>
      </c>
      <c r="D25" s="43"/>
    </row>
    <row r="26" spans="1:4" x14ac:dyDescent="0.25">
      <c r="A26" t="s">
        <v>30</v>
      </c>
      <c r="B26" s="21">
        <f t="shared" si="3"/>
        <v>0</v>
      </c>
      <c r="C26" s="69">
        <f>+Ingresos!B19</f>
        <v>0</v>
      </c>
      <c r="D26" s="43"/>
    </row>
    <row r="27" spans="1:4" x14ac:dyDescent="0.25">
      <c r="A27" t="s">
        <v>20</v>
      </c>
      <c r="B27" s="10">
        <f t="shared" si="3"/>
        <v>3.8761899333067317E-5</v>
      </c>
      <c r="C27" s="70">
        <f>+Ingresos!B18</f>
        <v>3.4</v>
      </c>
      <c r="D27" s="43"/>
    </row>
    <row r="28" spans="1:4" x14ac:dyDescent="0.25">
      <c r="A28" t="s">
        <v>21</v>
      </c>
      <c r="B28" s="13">
        <f t="shared" si="3"/>
        <v>9.316536510289004E-3</v>
      </c>
      <c r="C28" s="71">
        <f>+Ingresos!B13</f>
        <v>817.2</v>
      </c>
      <c r="D28" s="43"/>
    </row>
    <row r="29" spans="1:4" x14ac:dyDescent="0.25">
      <c r="A29" t="s">
        <v>22</v>
      </c>
      <c r="B29" s="16">
        <f t="shared" si="3"/>
        <v>0.16197457675426097</v>
      </c>
      <c r="C29" s="72">
        <f>+Ingresos!B9</f>
        <v>14207.6</v>
      </c>
      <c r="D29" s="43"/>
    </row>
    <row r="30" spans="1:4" x14ac:dyDescent="0.25">
      <c r="A30" t="s">
        <v>23</v>
      </c>
      <c r="B30" s="17">
        <f t="shared" si="3"/>
        <v>3.8390241121814973E-2</v>
      </c>
      <c r="C30" s="73">
        <f>+Ingresos!B10</f>
        <v>3367.4</v>
      </c>
      <c r="D30" s="43"/>
    </row>
    <row r="31" spans="1:4" x14ac:dyDescent="0.25">
      <c r="D31" s="6"/>
    </row>
  </sheetData>
  <sortState ref="A10:I19">
    <sortCondition descending="1" ref="C10:C19"/>
  </sortState>
  <mergeCells count="1"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Tributarios (grafica)</vt:lpstr>
      <vt:lpstr>Ingresos</vt:lpstr>
      <vt:lpstr>Tributarios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José Antonio Menéndez Letona</cp:lastModifiedBy>
  <cp:lastPrinted>2012-11-29T20:50:10Z</cp:lastPrinted>
  <dcterms:created xsi:type="dcterms:W3CDTF">2011-01-04T18:11:36Z</dcterms:created>
  <dcterms:modified xsi:type="dcterms:W3CDTF">2019-02-28T00:28:31Z</dcterms:modified>
</cp:coreProperties>
</file>