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6795" windowHeight="6405"/>
  </bookViews>
  <sheets>
    <sheet name="Tributarios (grafica)" sheetId="4" r:id="rId1"/>
    <sheet name="Ingresos" sheetId="1" r:id="rId2"/>
    <sheet name="Tributarios" sheetId="2" r:id="rId3"/>
    <sheet name="Hoja3" sheetId="3" r:id="rId4"/>
  </sheets>
  <calcPr calcId="125725"/>
</workbook>
</file>

<file path=xl/calcChain.xml><?xml version="1.0" encoding="utf-8"?>
<calcChain xmlns="http://schemas.openxmlformats.org/spreadsheetml/2006/main">
  <c r="B7" i="1"/>
  <c r="D7"/>
  <c r="F7"/>
  <c r="H7"/>
  <c r="D6" i="2"/>
  <c r="H6"/>
  <c r="F6"/>
  <c r="B6"/>
  <c r="I6"/>
  <c r="I30"/>
  <c r="I29"/>
  <c r="I28"/>
  <c r="I27"/>
  <c r="I26"/>
  <c r="I25"/>
  <c r="I24"/>
  <c r="I23"/>
  <c r="I22"/>
  <c r="I21"/>
  <c r="D1" i="1"/>
  <c r="C29" i="4"/>
  <c r="C28"/>
  <c r="C27"/>
  <c r="C26"/>
  <c r="C25"/>
  <c r="C24"/>
  <c r="C23"/>
  <c r="C22"/>
  <c r="C21"/>
  <c r="C20"/>
  <c r="C7"/>
  <c r="E8" i="2"/>
  <c r="E30"/>
  <c r="E29"/>
  <c r="E28"/>
  <c r="E26"/>
  <c r="E23"/>
  <c r="E22"/>
  <c r="E21"/>
  <c r="C26"/>
  <c r="D21" i="1"/>
  <c r="E18" s="1"/>
  <c r="E10" l="1"/>
  <c r="E14"/>
  <c r="E8"/>
  <c r="E12"/>
  <c r="E9"/>
  <c r="E11"/>
  <c r="E13"/>
  <c r="E15"/>
  <c r="E17"/>
  <c r="E19"/>
  <c r="E16"/>
  <c r="C5" i="4"/>
  <c r="B18" s="1"/>
  <c r="E6" i="2"/>
  <c r="B20" i="4"/>
  <c r="B22"/>
  <c r="B24"/>
  <c r="B26"/>
  <c r="B28"/>
  <c r="B21"/>
  <c r="B23"/>
  <c r="B25"/>
  <c r="B27"/>
  <c r="B29"/>
  <c r="B9"/>
  <c r="B10"/>
  <c r="B11"/>
  <c r="B12"/>
  <c r="B13"/>
  <c r="B14"/>
  <c r="B15"/>
  <c r="B16"/>
  <c r="B17"/>
  <c r="E21" i="1"/>
  <c r="B7" i="4" l="1"/>
  <c r="B5" s="1"/>
  <c r="G26" i="2" l="1"/>
  <c r="I8"/>
  <c r="H30" s="1"/>
  <c r="F21" i="1"/>
  <c r="H21"/>
  <c r="I19" s="1"/>
  <c r="H14" i="2" l="1"/>
  <c r="H18"/>
  <c r="H23"/>
  <c r="H27"/>
  <c r="H29"/>
  <c r="H10"/>
  <c r="H12"/>
  <c r="H16"/>
  <c r="H21"/>
  <c r="H25"/>
  <c r="H11"/>
  <c r="H13"/>
  <c r="H15"/>
  <c r="H17"/>
  <c r="H19"/>
  <c r="H22"/>
  <c r="H24"/>
  <c r="H26"/>
  <c r="H28"/>
  <c r="I8" i="1"/>
  <c r="I10"/>
  <c r="I12"/>
  <c r="I14"/>
  <c r="I16"/>
  <c r="I18"/>
  <c r="I9"/>
  <c r="I11"/>
  <c r="I13"/>
  <c r="I15"/>
  <c r="I17"/>
  <c r="G30" i="2"/>
  <c r="G29"/>
  <c r="G28"/>
  <c r="G27"/>
  <c r="G24"/>
  <c r="G23"/>
  <c r="G22"/>
  <c r="G21"/>
  <c r="H8" l="1"/>
  <c r="C30"/>
  <c r="C29"/>
  <c r="C28"/>
  <c r="C27"/>
  <c r="C25"/>
  <c r="C24"/>
  <c r="C23"/>
  <c r="C22"/>
  <c r="C21"/>
  <c r="G8"/>
  <c r="G6" s="1"/>
  <c r="C8"/>
  <c r="D25" l="1"/>
  <c r="D16"/>
  <c r="D12"/>
  <c r="D19"/>
  <c r="D17"/>
  <c r="D15"/>
  <c r="D13"/>
  <c r="D11"/>
  <c r="D18"/>
  <c r="D14"/>
  <c r="D10"/>
  <c r="D23"/>
  <c r="D24"/>
  <c r="D30"/>
  <c r="D21"/>
  <c r="D29"/>
  <c r="D26"/>
  <c r="D22"/>
  <c r="D28"/>
  <c r="D27"/>
  <c r="F26"/>
  <c r="C6"/>
  <c r="B21" i="1"/>
  <c r="C19" s="1"/>
  <c r="D8" i="2" l="1"/>
  <c r="B29"/>
  <c r="B26"/>
  <c r="C17" i="1"/>
  <c r="C15"/>
  <c r="C13"/>
  <c r="C11"/>
  <c r="C9"/>
  <c r="C18"/>
  <c r="C16"/>
  <c r="C14"/>
  <c r="C12"/>
  <c r="C10"/>
  <c r="C8"/>
  <c r="C21" s="1"/>
  <c r="F27" i="2"/>
  <c r="F18"/>
  <c r="F16"/>
  <c r="F19"/>
  <c r="F17"/>
  <c r="F15"/>
  <c r="F13"/>
  <c r="F11"/>
  <c r="F14"/>
  <c r="F12"/>
  <c r="F10"/>
  <c r="F25"/>
  <c r="F28"/>
  <c r="F21"/>
  <c r="F29"/>
  <c r="F22"/>
  <c r="F23"/>
  <c r="F24"/>
  <c r="F30"/>
  <c r="G13" i="1"/>
  <c r="G17"/>
  <c r="G19"/>
  <c r="G16"/>
  <c r="G15"/>
  <c r="G14"/>
  <c r="G18"/>
  <c r="B17" i="2"/>
  <c r="B15"/>
  <c r="B12"/>
  <c r="B30"/>
  <c r="B13"/>
  <c r="B10"/>
  <c r="B25"/>
  <c r="B14"/>
  <c r="B28"/>
  <c r="B21"/>
  <c r="B11"/>
  <c r="B27"/>
  <c r="B23"/>
  <c r="B24"/>
  <c r="B22"/>
  <c r="B18"/>
  <c r="B19"/>
  <c r="B16"/>
  <c r="G12" i="1"/>
  <c r="G8"/>
  <c r="G10"/>
  <c r="G11"/>
  <c r="G9"/>
  <c r="F8" i="2" l="1"/>
  <c r="G21" i="1"/>
  <c r="I21"/>
  <c r="B8" i="2"/>
</calcChain>
</file>

<file path=xl/sharedStrings.xml><?xml version="1.0" encoding="utf-8"?>
<sst xmlns="http://schemas.openxmlformats.org/spreadsheetml/2006/main" count="75" uniqueCount="42">
  <si>
    <t>Ingresos Tributarios</t>
  </si>
  <si>
    <t>Préstamos Externos</t>
  </si>
  <si>
    <t>Colocación de Bonos</t>
  </si>
  <si>
    <t>Ingresos no Tributarios</t>
  </si>
  <si>
    <t>Donaciones</t>
  </si>
  <si>
    <t>Saldos de Caja</t>
  </si>
  <si>
    <t>Total:</t>
  </si>
  <si>
    <t>Impuesto Sobre la Renta</t>
  </si>
  <si>
    <t>Impuesto Sobre el Patrimonio</t>
  </si>
  <si>
    <t>Otros Impuestos Directos</t>
  </si>
  <si>
    <t>Impuestos a las Importaciones</t>
  </si>
  <si>
    <t>Impuesto al Valor Agregado</t>
  </si>
  <si>
    <t>Impuestos Internos Sobre Servicios</t>
  </si>
  <si>
    <t>Impuestos Sobre Circulación de Vehículos</t>
  </si>
  <si>
    <t>Impuesto por Salida del País</t>
  </si>
  <si>
    <t>Otros Impuestos Indirectos</t>
  </si>
  <si>
    <t>Contribuciones a la Seguridad y Previsión Social</t>
  </si>
  <si>
    <t>Venta de Bienes y Servicios de la Admon. Pca.</t>
  </si>
  <si>
    <t>Rentas de la Propiedad</t>
  </si>
  <si>
    <t>Transferencias Corrientes</t>
  </si>
  <si>
    <t>Recuperación de Préstamos de Largo Plazo</t>
  </si>
  <si>
    <t>Disminución de otros activos financieros</t>
  </si>
  <si>
    <t>Endeudamiento Público Interno</t>
  </si>
  <si>
    <t>Endeudamiento Público Externo</t>
  </si>
  <si>
    <t>Impuestos sobre Productos Industriales Primarios</t>
  </si>
  <si>
    <t xml:space="preserve">Contribuciones a la Seguridad y Previsión Social </t>
  </si>
  <si>
    <t>Vta. De Bienes y Servicios de la Adm. Pública</t>
  </si>
  <si>
    <t>Recuperaciones de Préstamos de Largo Plazo</t>
  </si>
  <si>
    <t xml:space="preserve">Transferencias de Capital </t>
  </si>
  <si>
    <t>Vigente</t>
  </si>
  <si>
    <t>Aprobado</t>
  </si>
  <si>
    <t>Transferencias de Capital</t>
  </si>
  <si>
    <t>Devengado</t>
  </si>
  <si>
    <t xml:space="preserve">Aprobado </t>
  </si>
  <si>
    <t xml:space="preserve">Presupuesto Ciudadano 2018, Ingresos </t>
  </si>
  <si>
    <t>Presupuesto Ciudadano 2018, Ingresos</t>
  </si>
  <si>
    <t>Reporte</t>
  </si>
  <si>
    <t>Gasto</t>
  </si>
  <si>
    <t>Diferencia/gasto-reporte</t>
  </si>
  <si>
    <t>ok</t>
  </si>
  <si>
    <t>Gastos</t>
  </si>
  <si>
    <t xml:space="preserve"> 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</si>
</sst>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%"/>
    <numFmt numFmtId="166" formatCode="&quot;Q&quot;#,##0.0"/>
    <numFmt numFmtId="167" formatCode="&quot;Q&quot;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CE5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DFFF5"/>
        <bgColor indexed="64"/>
      </patternFill>
    </fill>
    <fill>
      <patternFill patternType="solid">
        <fgColor rgb="FFFAD59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3FFA7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>
      <alignment vertical="top"/>
    </xf>
    <xf numFmtId="9" fontId="8" fillId="0" borderId="0" applyFont="0" applyFill="0" applyBorder="0" applyAlignment="0" applyProtection="0"/>
  </cellStyleXfs>
  <cellXfs count="128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165" fontId="0" fillId="0" borderId="0" xfId="0" applyNumberFormat="1"/>
    <xf numFmtId="164" fontId="1" fillId="2" borderId="0" xfId="0" applyNumberFormat="1" applyFont="1" applyFill="1"/>
    <xf numFmtId="164" fontId="1" fillId="3" borderId="0" xfId="0" applyNumberFormat="1" applyFont="1" applyFill="1"/>
    <xf numFmtId="164" fontId="2" fillId="3" borderId="0" xfId="0" applyNumberFormat="1" applyFont="1" applyFill="1" applyBorder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2" fillId="3" borderId="0" xfId="0" applyNumberFormat="1" applyFont="1" applyFill="1"/>
    <xf numFmtId="164" fontId="2" fillId="2" borderId="0" xfId="0" applyNumberFormat="1" applyFont="1" applyFill="1"/>
    <xf numFmtId="0" fontId="0" fillId="2" borderId="0" xfId="0" applyFill="1"/>
    <xf numFmtId="9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/>
    <xf numFmtId="165" fontId="1" fillId="0" borderId="0" xfId="0" applyNumberFormat="1" applyFont="1"/>
    <xf numFmtId="165" fontId="2" fillId="3" borderId="0" xfId="0" applyNumberFormat="1" applyFont="1" applyFill="1"/>
    <xf numFmtId="0" fontId="0" fillId="0" borderId="0" xfId="0" applyFill="1"/>
    <xf numFmtId="0" fontId="1" fillId="0" borderId="0" xfId="0" applyFont="1" applyFill="1"/>
    <xf numFmtId="165" fontId="1" fillId="8" borderId="0" xfId="0" applyNumberFormat="1" applyFont="1" applyFill="1"/>
    <xf numFmtId="165" fontId="2" fillId="9" borderId="0" xfId="0" applyNumberFormat="1" applyFont="1" applyFill="1"/>
    <xf numFmtId="165" fontId="0" fillId="7" borderId="0" xfId="0" applyNumberFormat="1" applyFill="1"/>
    <xf numFmtId="0" fontId="0" fillId="0" borderId="0" xfId="0" applyAlignment="1">
      <alignment horizontal="left" indent="2"/>
    </xf>
    <xf numFmtId="165" fontId="0" fillId="10" borderId="0" xfId="0" applyNumberFormat="1" applyFill="1"/>
    <xf numFmtId="165" fontId="0" fillId="4" borderId="0" xfId="0" applyNumberFormat="1" applyFill="1"/>
    <xf numFmtId="165" fontId="0" fillId="5" borderId="0" xfId="0" applyNumberFormat="1" applyFill="1"/>
    <xf numFmtId="165" fontId="0" fillId="6" borderId="0" xfId="0" applyNumberFormat="1" applyFill="1"/>
    <xf numFmtId="165" fontId="0" fillId="12" borderId="0" xfId="0" applyNumberFormat="1" applyFill="1"/>
    <xf numFmtId="165" fontId="0" fillId="13" borderId="0" xfId="0" applyNumberFormat="1" applyFill="1"/>
    <xf numFmtId="165" fontId="0" fillId="14" borderId="0" xfId="0" applyNumberFormat="1" applyFill="1"/>
    <xf numFmtId="0" fontId="1" fillId="5" borderId="0" xfId="0" applyFont="1" applyFill="1" applyAlignment="1">
      <alignment horizontal="center"/>
    </xf>
    <xf numFmtId="9" fontId="1" fillId="5" borderId="0" xfId="0" applyNumberFormat="1" applyFont="1" applyFill="1" applyAlignment="1">
      <alignment horizontal="center"/>
    </xf>
    <xf numFmtId="164" fontId="2" fillId="5" borderId="0" xfId="0" applyNumberFormat="1" applyFont="1" applyFill="1"/>
    <xf numFmtId="9" fontId="1" fillId="2" borderId="0" xfId="0" applyNumberFormat="1" applyFont="1" applyFill="1" applyAlignment="1">
      <alignment horizontal="center"/>
    </xf>
    <xf numFmtId="164" fontId="1" fillId="3" borderId="0" xfId="0" applyNumberFormat="1" applyFont="1" applyFill="1" applyBorder="1"/>
    <xf numFmtId="0" fontId="1" fillId="12" borderId="0" xfId="0" applyFont="1" applyFill="1" applyAlignment="1">
      <alignment horizontal="center"/>
    </xf>
    <xf numFmtId="164" fontId="1" fillId="2" borderId="0" xfId="0" applyNumberFormat="1" applyFont="1" applyFill="1" applyBorder="1"/>
    <xf numFmtId="165" fontId="0" fillId="8" borderId="0" xfId="2" applyNumberFormat="1" applyFont="1" applyFill="1"/>
    <xf numFmtId="165" fontId="0" fillId="10" borderId="0" xfId="2" applyNumberFormat="1" applyFont="1" applyFill="1"/>
    <xf numFmtId="165" fontId="0" fillId="4" borderId="0" xfId="2" applyNumberFormat="1" applyFont="1" applyFill="1"/>
    <xf numFmtId="165" fontId="0" fillId="5" borderId="0" xfId="2" applyNumberFormat="1" applyFont="1" applyFill="1"/>
    <xf numFmtId="165" fontId="0" fillId="6" borderId="0" xfId="2" applyNumberFormat="1" applyFont="1" applyFill="1"/>
    <xf numFmtId="165" fontId="0" fillId="7" borderId="0" xfId="2" applyNumberFormat="1" applyFont="1" applyFill="1"/>
    <xf numFmtId="165" fontId="0" fillId="11" borderId="0" xfId="2" applyNumberFormat="1" applyFont="1" applyFill="1"/>
    <xf numFmtId="165" fontId="0" fillId="12" borderId="0" xfId="2" applyNumberFormat="1" applyFont="1" applyFill="1"/>
    <xf numFmtId="165" fontId="0" fillId="13" borderId="0" xfId="2" applyNumberFormat="1" applyFont="1" applyFill="1"/>
    <xf numFmtId="165" fontId="1" fillId="2" borderId="0" xfId="0" applyNumberFormat="1" applyFont="1" applyFill="1"/>
    <xf numFmtId="165" fontId="2" fillId="2" borderId="0" xfId="0" applyNumberFormat="1" applyFont="1" applyFill="1"/>
    <xf numFmtId="165" fontId="1" fillId="5" borderId="0" xfId="0" applyNumberFormat="1" applyFont="1" applyFill="1"/>
    <xf numFmtId="165" fontId="2" fillId="5" borderId="0" xfId="0" applyNumberFormat="1" applyFont="1" applyFill="1"/>
    <xf numFmtId="0" fontId="1" fillId="0" borderId="0" xfId="0" applyFont="1" applyAlignment="1">
      <alignment horizontal="center"/>
    </xf>
    <xf numFmtId="165" fontId="0" fillId="16" borderId="0" xfId="0" applyNumberFormat="1" applyFill="1"/>
    <xf numFmtId="0" fontId="1" fillId="16" borderId="0" xfId="0" applyFont="1" applyFill="1" applyAlignment="1">
      <alignment horizontal="center"/>
    </xf>
    <xf numFmtId="165" fontId="0" fillId="8" borderId="0" xfId="0" applyNumberFormat="1" applyFill="1"/>
    <xf numFmtId="164" fontId="0" fillId="15" borderId="0" xfId="0" applyNumberFormat="1" applyFill="1"/>
    <xf numFmtId="164" fontId="1" fillId="0" borderId="0" xfId="0" applyNumberFormat="1" applyFont="1" applyFill="1"/>
    <xf numFmtId="164" fontId="1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0" borderId="0" xfId="0" applyNumberFormat="1" applyFont="1" applyFill="1"/>
    <xf numFmtId="0" fontId="4" fillId="0" borderId="0" xfId="1" applyFont="1" applyFill="1" applyAlignment="1">
      <alignment horizontal="center"/>
    </xf>
    <xf numFmtId="166" fontId="0" fillId="0" borderId="0" xfId="0" applyNumberFormat="1"/>
    <xf numFmtId="166" fontId="0" fillId="8" borderId="0" xfId="0" applyNumberFormat="1" applyFill="1"/>
    <xf numFmtId="166" fontId="0" fillId="10" borderId="0" xfId="0" applyNumberFormat="1" applyFill="1"/>
    <xf numFmtId="166" fontId="0" fillId="4" borderId="0" xfId="0" applyNumberFormat="1" applyFill="1"/>
    <xf numFmtId="166" fontId="0" fillId="5" borderId="0" xfId="0" applyNumberFormat="1" applyFill="1"/>
    <xf numFmtId="166" fontId="0" fillId="6" borderId="0" xfId="0" applyNumberFormat="1" applyFill="1"/>
    <xf numFmtId="166" fontId="0" fillId="16" borderId="0" xfId="0" applyNumberFormat="1" applyFill="1"/>
    <xf numFmtId="166" fontId="0" fillId="7" borderId="0" xfId="0" applyNumberFormat="1" applyFill="1"/>
    <xf numFmtId="166" fontId="0" fillId="11" borderId="0" xfId="0" applyNumberFormat="1" applyFill="1"/>
    <xf numFmtId="166" fontId="0" fillId="12" borderId="0" xfId="0" applyNumberFormat="1" applyFill="1"/>
    <xf numFmtId="166" fontId="0" fillId="13" borderId="0" xfId="0" applyNumberFormat="1" applyFill="1"/>
    <xf numFmtId="166" fontId="2" fillId="9" borderId="0" xfId="0" applyNumberFormat="1" applyFont="1" applyFill="1"/>
    <xf numFmtId="166" fontId="1" fillId="8" borderId="0" xfId="0" applyNumberFormat="1" applyFont="1" applyFill="1"/>
    <xf numFmtId="167" fontId="2" fillId="9" borderId="0" xfId="0" applyNumberFormat="1" applyFont="1" applyFill="1"/>
    <xf numFmtId="167" fontId="0" fillId="0" borderId="0" xfId="0" applyNumberFormat="1"/>
    <xf numFmtId="167" fontId="1" fillId="8" borderId="0" xfId="0" applyNumberFormat="1" applyFont="1" applyFill="1"/>
    <xf numFmtId="167" fontId="0" fillId="8" borderId="0" xfId="0" applyNumberFormat="1" applyFill="1"/>
    <xf numFmtId="167" fontId="0" fillId="10" borderId="0" xfId="0" applyNumberFormat="1" applyFill="1"/>
    <xf numFmtId="167" fontId="0" fillId="4" borderId="0" xfId="0" applyNumberFormat="1" applyFill="1"/>
    <xf numFmtId="167" fontId="0" fillId="5" borderId="0" xfId="0" applyNumberFormat="1" applyFill="1"/>
    <xf numFmtId="167" fontId="0" fillId="6" borderId="0" xfId="0" applyNumberFormat="1" applyFill="1"/>
    <xf numFmtId="167" fontId="0" fillId="16" borderId="0" xfId="0" applyNumberFormat="1" applyFill="1"/>
    <xf numFmtId="167" fontId="0" fillId="7" borderId="0" xfId="0" applyNumberFormat="1" applyFill="1"/>
    <xf numFmtId="167" fontId="0" fillId="11" borderId="0" xfId="0" applyNumberFormat="1" applyFill="1"/>
    <xf numFmtId="167" fontId="0" fillId="12" borderId="0" xfId="0" applyNumberFormat="1" applyFill="1"/>
    <xf numFmtId="167" fontId="0" fillId="13" borderId="0" xfId="0" applyNumberFormat="1" applyFill="1"/>
    <xf numFmtId="0" fontId="6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center"/>
    </xf>
    <xf numFmtId="164" fontId="0" fillId="0" borderId="0" xfId="0" applyNumberFormat="1" applyFill="1"/>
    <xf numFmtId="0" fontId="7" fillId="0" borderId="0" xfId="0" applyFont="1" applyFill="1"/>
    <xf numFmtId="0" fontId="1" fillId="0" borderId="0" xfId="0" applyFont="1" applyAlignment="1">
      <alignment horizontal="center"/>
    </xf>
    <xf numFmtId="0" fontId="6" fillId="16" borderId="0" xfId="0" applyFont="1" applyFill="1"/>
    <xf numFmtId="0" fontId="7" fillId="16" borderId="0" xfId="0" applyFont="1" applyFill="1"/>
    <xf numFmtId="164" fontId="2" fillId="17" borderId="0" xfId="0" applyNumberFormat="1" applyFont="1" applyFill="1"/>
    <xf numFmtId="0" fontId="1" fillId="4" borderId="0" xfId="0" applyFont="1" applyFill="1" applyAlignment="1">
      <alignment horizontal="center"/>
    </xf>
    <xf numFmtId="9" fontId="1" fillId="4" borderId="0" xfId="0" applyNumberFormat="1" applyFont="1" applyFill="1" applyAlignment="1">
      <alignment horizontal="center"/>
    </xf>
    <xf numFmtId="165" fontId="1" fillId="4" borderId="0" xfId="0" applyNumberFormat="1" applyFont="1" applyFill="1"/>
    <xf numFmtId="165" fontId="2" fillId="4" borderId="0" xfId="0" applyNumberFormat="1" applyFont="1" applyFill="1"/>
    <xf numFmtId="164" fontId="2" fillId="4" borderId="0" xfId="0" applyNumberFormat="1" applyFont="1" applyFill="1"/>
    <xf numFmtId="164" fontId="1" fillId="4" borderId="0" xfId="0" applyNumberFormat="1" applyFont="1" applyFill="1"/>
    <xf numFmtId="164" fontId="1" fillId="4" borderId="0" xfId="0" applyNumberFormat="1" applyFont="1" applyFill="1" applyBorder="1"/>
    <xf numFmtId="164" fontId="2" fillId="18" borderId="0" xfId="0" applyNumberFormat="1" applyFont="1" applyFill="1"/>
    <xf numFmtId="166" fontId="9" fillId="19" borderId="0" xfId="1" applyNumberFormat="1" applyFont="1" applyFill="1" applyAlignment="1"/>
    <xf numFmtId="166" fontId="0" fillId="0" borderId="0" xfId="0" applyNumberFormat="1" applyFill="1"/>
    <xf numFmtId="165" fontId="10" fillId="16" borderId="0" xfId="2" applyNumberFormat="1" applyFont="1" applyFill="1"/>
    <xf numFmtId="166" fontId="9" fillId="2" borderId="0" xfId="1" applyNumberFormat="1" applyFont="1" applyFill="1" applyAlignment="1"/>
    <xf numFmtId="166" fontId="11" fillId="0" borderId="0" xfId="0" applyNumberFormat="1" applyFont="1"/>
    <xf numFmtId="0" fontId="11" fillId="0" borderId="0" xfId="0" applyFont="1"/>
    <xf numFmtId="0" fontId="11" fillId="0" borderId="0" xfId="0" applyFont="1" applyFill="1"/>
    <xf numFmtId="164" fontId="11" fillId="0" borderId="0" xfId="0" applyNumberFormat="1" applyFont="1" applyFill="1"/>
    <xf numFmtId="166" fontId="0" fillId="2" borderId="0" xfId="0" applyNumberFormat="1" applyFill="1"/>
    <xf numFmtId="166" fontId="7" fillId="0" borderId="0" xfId="0" applyNumberFormat="1" applyFont="1" applyFill="1"/>
    <xf numFmtId="167" fontId="0" fillId="0" borderId="0" xfId="0" applyNumberFormat="1" applyFill="1"/>
    <xf numFmtId="167" fontId="11" fillId="0" borderId="0" xfId="0" applyNumberFormat="1" applyFont="1"/>
    <xf numFmtId="0" fontId="1" fillId="7" borderId="0" xfId="0" applyFont="1" applyFill="1" applyAlignment="1">
      <alignment horizontal="center"/>
    </xf>
    <xf numFmtId="167" fontId="0" fillId="20" borderId="0" xfId="0" applyNumberFormat="1" applyFill="1"/>
    <xf numFmtId="0" fontId="0" fillId="20" borderId="0" xfId="0" applyFill="1"/>
    <xf numFmtId="0" fontId="5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5" borderId="0" xfId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5" fillId="16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</cellXfs>
  <cellStyles count="3">
    <cellStyle name="Normal" xfId="0" builtinId="0"/>
    <cellStyle name="Normal_10 enero 2005" xfId="1"/>
    <cellStyle name="Porcentual" xfId="2" builtinId="5"/>
  </cellStyles>
  <dxfs count="0"/>
  <tableStyles count="0" defaultTableStyle="TableStyleMedium9" defaultPivotStyle="PivotStyleLight16"/>
  <colors>
    <mruColors>
      <color rgb="FFEBD7C3"/>
      <color rgb="FFE8D1BA"/>
      <color rgb="FFFAD59E"/>
      <color rgb="FFFFFFCC"/>
      <color rgb="FFD3FFA7"/>
      <color rgb="FFCDFFF5"/>
      <color rgb="FFE6FFCD"/>
      <color rgb="FFF0FFE1"/>
      <color rgb="FFFDECD3"/>
      <color rgb="FFFCE5C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Presupuesto de Ingresos 2018</a:t>
            </a:r>
            <a:endParaRPr lang="es-ES"/>
          </a:p>
          <a:p>
            <a:pPr>
              <a:defRPr/>
            </a:pPr>
            <a:r>
              <a:rPr lang="es-ES"/>
              <a:t>Estimación de los Ingresos Tributarios </a:t>
            </a:r>
          </a:p>
          <a:p>
            <a:pPr>
              <a:defRPr/>
            </a:pPr>
            <a:r>
              <a:rPr lang="es-ES"/>
              <a:t>(75.3% del</a:t>
            </a:r>
            <a:r>
              <a:rPr lang="es-ES" baseline="0"/>
              <a:t> total ingresos)</a:t>
            </a:r>
            <a:endParaRPr lang="es-ES"/>
          </a:p>
          <a:p>
            <a:pPr>
              <a:defRPr/>
            </a:pPr>
            <a:r>
              <a:rPr lang="es-ES" sz="1400"/>
              <a:t>(En millones Q. y porcentaje)</a:t>
            </a:r>
          </a:p>
        </c:rich>
      </c:tx>
    </c:title>
    <c:plotArea>
      <c:layout>
        <c:manualLayout>
          <c:layoutTarget val="inner"/>
          <c:xMode val="edge"/>
          <c:yMode val="edge"/>
          <c:x val="9.1250623873358125E-2"/>
          <c:y val="0.18321515561654031"/>
          <c:w val="0.83391693685348434"/>
          <c:h val="0.73452449673220011"/>
        </c:manualLayout>
      </c:layout>
      <c:ofPieChart>
        <c:ofPieType val="pie"/>
        <c:varyColors val="1"/>
        <c:ser>
          <c:idx val="1"/>
          <c:order val="0"/>
          <c:tx>
            <c:v>Aprobado 2017</c:v>
          </c:tx>
          <c:dLbls>
            <c:dLbl>
              <c:idx val="0"/>
              <c:layout>
                <c:manualLayout>
                  <c:x val="5.5507994386607806E-2"/>
                  <c:y val="1.72458831209634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Impuesto Sobre la Renta, Q19,579.6, </a:t>
                    </a:r>
                  </a:p>
                  <a:p>
                    <a:r>
                      <a:rPr lang="en-US"/>
                      <a:t>34%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1"/>
              <c:layout>
                <c:manualLayout>
                  <c:x val="0.31677816685690752"/>
                  <c:y val="0.1860479004604563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Impuesto Sobre el Patrimonio, Q24.7, </a:t>
                    </a:r>
                  </a:p>
                  <a:p>
                    <a:r>
                      <a:rPr lang="en-US"/>
                      <a:t>0%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2"/>
              <c:layout>
                <c:manualLayout>
                  <c:x val="6.4761683659321626E-2"/>
                  <c:y val="0.2071818921932178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Otros Impuestos Directos, Q1,400.0, </a:t>
                    </a:r>
                  </a:p>
                  <a:p>
                    <a:r>
                      <a:rPr lang="en-US"/>
                      <a:t>2%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3"/>
              <c:layout>
                <c:manualLayout>
                  <c:x val="0"/>
                  <c:y val="0.1317106892356224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Impuestos a las Importaciones, Q2,477.4, </a:t>
                    </a:r>
                  </a:p>
                  <a:p>
                    <a:r>
                      <a:rPr lang="en-US"/>
                      <a:t>4%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Impuestos sobre Productos Industriales Primarios, Q4,740.4, </a:t>
                    </a:r>
                  </a:p>
                  <a:p>
                    <a:r>
                      <a:rPr lang="en-US"/>
                      <a:t>8%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5"/>
              <c:layout>
                <c:manualLayout>
                  <c:x val="0.15846054478089613"/>
                  <c:y val="3.4687720945548442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Impuesto al Valor Agregado, Q25,353.2, </a:t>
                    </a:r>
                  </a:p>
                  <a:p>
                    <a:r>
                      <a:rPr lang="en-US" b="1"/>
                      <a:t>44%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6"/>
              <c:layout>
                <c:manualLayout>
                  <c:x val="-1.9567839254992506E-2"/>
                  <c:y val="0.125451665467002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Impuestos Internos Sobre Servicios, Q395.0,</a:t>
                    </a:r>
                  </a:p>
                  <a:p>
                    <a:r>
                      <a:rPr lang="en-US"/>
                      <a:t> 1%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7"/>
              <c:layout>
                <c:manualLayout>
                  <c:x val="0.26918811323081343"/>
                  <c:y val="0.172122219035924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Impuestos Sobre Circulación de Vehículos, Q1,881.3, </a:t>
                    </a:r>
                  </a:p>
                  <a:p>
                    <a:r>
                      <a:rPr lang="en-US"/>
                      <a:t>3%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8"/>
              <c:layout>
                <c:manualLayout>
                  <c:x val="0.25505586969414112"/>
                  <c:y val="-0.2054184746655338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Impuesto por Salida del País, Q343.2, </a:t>
                    </a:r>
                  </a:p>
                  <a:p>
                    <a:r>
                      <a:rPr lang="en-US"/>
                      <a:t>1%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9"/>
              <c:layout>
                <c:manualLayout>
                  <c:x val="-1.2531487255368278E-3"/>
                  <c:y val="-2.83146758390498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Otros Impuestos Indirectos, Q1,800.0, </a:t>
                    </a:r>
                  </a:p>
                  <a:p>
                    <a:r>
                      <a:rPr lang="en-US"/>
                      <a:t>3%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10"/>
              <c:layout>
                <c:manualLayout>
                  <c:x val="-8.2260858332305776E-3"/>
                  <c:y val="-5.561499791817542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Otros, Q4,419.5, </a:t>
                    </a:r>
                  </a:p>
                  <a:p>
                    <a:r>
                      <a:rPr lang="en-US"/>
                      <a:t>8%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1"/>
            <c:showVal val="1"/>
            <c:showCatName val="1"/>
            <c:showPercent val="1"/>
            <c:showLeaderLines val="1"/>
          </c:dLbls>
          <c:cat>
            <c:strRef>
              <c:f>'Tributarios (grafica)'!$A$9:$A$18</c:f>
              <c:strCache>
                <c:ptCount val="10"/>
                <c:pt idx="0">
                  <c:v>Impuesto Sobre la Renta</c:v>
                </c:pt>
                <c:pt idx="1">
                  <c:v>Impuesto Sobre el Patrimonio</c:v>
                </c:pt>
                <c:pt idx="2">
                  <c:v>Otros Impuestos Directos</c:v>
                </c:pt>
                <c:pt idx="3">
                  <c:v>Impuestos a las Importaciones</c:v>
                </c:pt>
                <c:pt idx="4">
                  <c:v>Impuestos sobre Productos Industriales Primarios</c:v>
                </c:pt>
                <c:pt idx="5">
                  <c:v>Impuesto al Valor Agregado</c:v>
                </c:pt>
                <c:pt idx="6">
                  <c:v>Impuestos Internos Sobre Servicios</c:v>
                </c:pt>
                <c:pt idx="7">
                  <c:v>Impuestos Sobre Circulación de Vehículos</c:v>
                </c:pt>
                <c:pt idx="8">
                  <c:v>Impuesto por Salida del País</c:v>
                </c:pt>
                <c:pt idx="9">
                  <c:v>Otros Impuestos Indirectos</c:v>
                </c:pt>
              </c:strCache>
            </c:strRef>
          </c:cat>
          <c:val>
            <c:numRef>
              <c:f>'Tributarios (grafica)'!$C$9:$C$18</c:f>
              <c:numCache>
                <c:formatCode>"Q"#,##0.0</c:formatCode>
                <c:ptCount val="10"/>
                <c:pt idx="0">
                  <c:v>19579.599999999999</c:v>
                </c:pt>
                <c:pt idx="1">
                  <c:v>24.7</c:v>
                </c:pt>
                <c:pt idx="2">
                  <c:v>1400</c:v>
                </c:pt>
                <c:pt idx="3">
                  <c:v>2477.4</c:v>
                </c:pt>
                <c:pt idx="4">
                  <c:v>4740.3999999999996</c:v>
                </c:pt>
                <c:pt idx="5">
                  <c:v>25353.200000000001</c:v>
                </c:pt>
                <c:pt idx="6">
                  <c:v>395</c:v>
                </c:pt>
                <c:pt idx="7">
                  <c:v>1881.3</c:v>
                </c:pt>
                <c:pt idx="8">
                  <c:v>343.2</c:v>
                </c:pt>
                <c:pt idx="9">
                  <c:v>1800</c:v>
                </c:pt>
              </c:numCache>
            </c:numRef>
          </c:val>
        </c:ser>
        <c:dLbls>
          <c:showVal val="1"/>
        </c:dLbls>
        <c:gapWidth val="100"/>
        <c:secondPieSize val="75"/>
        <c:serLines/>
      </c:ofPieChart>
    </c:plotArea>
    <c:plotVisOnly val="1"/>
  </c:chart>
  <c:spPr>
    <a:solidFill>
      <a:schemeClr val="accent6">
        <a:lumMod val="20000"/>
        <a:lumOff val="80000"/>
      </a:schemeClr>
    </a:solidFill>
    <a:ln>
      <a:solidFill>
        <a:schemeClr val="bg2">
          <a:lumMod val="50000"/>
        </a:schemeClr>
      </a:solidFill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400"/>
              <a:t>Presupuesto de Ingresos 2011</a:t>
            </a:r>
          </a:p>
        </c:rich>
      </c:tx>
      <c:layout>
        <c:manualLayout>
          <c:xMode val="edge"/>
          <c:yMode val="edge"/>
          <c:x val="0.26240966754155731"/>
          <c:y val="6.0802005921375114E-2"/>
        </c:manualLayout>
      </c:layout>
      <c:overlay val="1"/>
    </c:title>
    <c:view3D>
      <c:rAngAx val="1"/>
    </c:view3D>
    <c:plotArea>
      <c:layout>
        <c:manualLayout>
          <c:layoutTarget val="inner"/>
          <c:xMode val="edge"/>
          <c:yMode val="edge"/>
          <c:x val="0.31564107611548581"/>
          <c:y val="0.18518509853556644"/>
          <c:w val="0.60459514435695538"/>
          <c:h val="0.58829268961340553"/>
        </c:manualLayout>
      </c:layout>
      <c:bar3DChart>
        <c:barDir val="bar"/>
        <c:grouping val="clustered"/>
        <c:ser>
          <c:idx val="0"/>
          <c:order val="0"/>
          <c:dLbls>
            <c:dLbl>
              <c:idx val="1"/>
              <c:layout>
                <c:manualLayout>
                  <c:x val="2.2222222222222251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2.2222222222222251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1.6666666666666725E-2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1.1111111111111125E-2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2.7777777777778546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Ingresos!$A$8:$A$13</c:f>
              <c:strCache>
                <c:ptCount val="6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</c:strCache>
            </c:strRef>
          </c:cat>
          <c:val>
            <c:numRef>
              <c:f>Ingresos!$B$8:$B$13</c:f>
              <c:numCache>
                <c:formatCode>#,##0.0</c:formatCode>
                <c:ptCount val="6"/>
                <c:pt idx="0">
                  <c:v>57994.8</c:v>
                </c:pt>
                <c:pt idx="1">
                  <c:v>10543.5</c:v>
                </c:pt>
                <c:pt idx="2">
                  <c:v>2580.6999999999998</c:v>
                </c:pt>
                <c:pt idx="3">
                  <c:v>603.1</c:v>
                </c:pt>
                <c:pt idx="4">
                  <c:v>573.79999999999995</c:v>
                </c:pt>
                <c:pt idx="5">
                  <c:v>1485</c:v>
                </c:pt>
              </c:numCache>
            </c:numRef>
          </c:val>
        </c:ser>
        <c:dLbls>
          <c:showVal val="1"/>
        </c:dLbls>
        <c:gapWidth val="75"/>
        <c:shape val="box"/>
        <c:axId val="93497600"/>
        <c:axId val="93708288"/>
        <c:axId val="0"/>
      </c:bar3DChart>
      <c:catAx>
        <c:axId val="93497600"/>
        <c:scaling>
          <c:orientation val="minMax"/>
        </c:scaling>
        <c:axPos val="l"/>
        <c:maj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93708288"/>
        <c:crosses val="autoZero"/>
        <c:auto val="1"/>
        <c:lblAlgn val="ctr"/>
        <c:lblOffset val="100"/>
      </c:catAx>
      <c:valAx>
        <c:axId val="93708288"/>
        <c:scaling>
          <c:orientation val="minMax"/>
        </c:scaling>
        <c:axPos val="b"/>
        <c:numFmt formatCode="#,##0.0" sourceLinked="1"/>
        <c:majorTickMark val="none"/>
        <c:tickLblPos val="nextTo"/>
        <c:crossAx val="93497600"/>
        <c:crosses val="autoZero"/>
        <c:crossBetween val="between"/>
      </c:valAx>
    </c:plotArea>
    <c:plotVisOnly val="1"/>
    <c:dispBlanksAs val="gap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722" l="0.70000000000000062" r="0.70000000000000062" t="0.75000000000000722" header="0.30000000000000032" footer="0.30000000000000032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2400"/>
              <a:t>Presupuesto</a:t>
            </a:r>
            <a:r>
              <a:rPr lang="es-ES" sz="2400" baseline="0"/>
              <a:t>  de Ingresos 2017 y  2018</a:t>
            </a:r>
          </a:p>
          <a:p>
            <a:pPr>
              <a:defRPr/>
            </a:pPr>
            <a:r>
              <a:rPr lang="es-ES" sz="1400" baseline="0"/>
              <a:t>(En millones Q.)</a:t>
            </a:r>
            <a:endParaRPr lang="es-ES" sz="1400"/>
          </a:p>
        </c:rich>
      </c:tx>
      <c:layout>
        <c:manualLayout>
          <c:xMode val="edge"/>
          <c:yMode val="edge"/>
          <c:x val="0.3047265439711605"/>
          <c:y val="1.7232094776521271E-2"/>
        </c:manualLayout>
      </c:layout>
    </c:title>
    <c:plotArea>
      <c:layout>
        <c:manualLayout>
          <c:layoutTarget val="inner"/>
          <c:xMode val="edge"/>
          <c:yMode val="edge"/>
          <c:x val="0.15267722084422344"/>
          <c:y val="0.12432227070162342"/>
          <c:w val="0.8373177295755575"/>
          <c:h val="0.59750202468632985"/>
        </c:manualLayout>
      </c:layout>
      <c:barChart>
        <c:barDir val="col"/>
        <c:grouping val="clustered"/>
        <c:ser>
          <c:idx val="1"/>
          <c:order val="0"/>
          <c:tx>
            <c:v>Aprobado 2018</c:v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Ingresos!$A$8:$A$19</c:f>
              <c:strCache>
                <c:ptCount val="12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Transferencias Corrientes</c:v>
                </c:pt>
                <c:pt idx="10">
                  <c:v>Recuperaciones de Préstamos de Largo Plazo</c:v>
                </c:pt>
                <c:pt idx="11">
                  <c:v>Transferencias de Capital </c:v>
                </c:pt>
              </c:strCache>
            </c:strRef>
          </c:cat>
          <c:val>
            <c:numRef>
              <c:f>Ingresos!$B$8:$B$19</c:f>
              <c:numCache>
                <c:formatCode>#,##0.0</c:formatCode>
                <c:ptCount val="12"/>
                <c:pt idx="0">
                  <c:v>57994.8</c:v>
                </c:pt>
                <c:pt idx="1">
                  <c:v>10543.5</c:v>
                </c:pt>
                <c:pt idx="2">
                  <c:v>2580.6999999999998</c:v>
                </c:pt>
                <c:pt idx="3">
                  <c:v>603.1</c:v>
                </c:pt>
                <c:pt idx="4">
                  <c:v>573.79999999999995</c:v>
                </c:pt>
                <c:pt idx="5">
                  <c:v>1485</c:v>
                </c:pt>
                <c:pt idx="6">
                  <c:v>2490.6</c:v>
                </c:pt>
                <c:pt idx="7">
                  <c:v>443.3</c:v>
                </c:pt>
                <c:pt idx="8">
                  <c:v>251.8</c:v>
                </c:pt>
                <c:pt idx="9">
                  <c:v>17.899999999999999</c:v>
                </c:pt>
                <c:pt idx="10">
                  <c:v>4.9000000000000004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v>Devengado 2017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Ingresos!$A$8:$A$19</c:f>
              <c:strCache>
                <c:ptCount val="12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Transferencias Corrientes</c:v>
                </c:pt>
                <c:pt idx="10">
                  <c:v>Recuperaciones de Préstamos de Largo Plazo</c:v>
                </c:pt>
                <c:pt idx="11">
                  <c:v>Transferencias de Capital </c:v>
                </c:pt>
              </c:strCache>
            </c:strRef>
          </c:cat>
          <c:val>
            <c:numRef>
              <c:f>Ingresos!$D$8:$D$19</c:f>
              <c:numCache>
                <c:formatCode>#,##0.0</c:formatCode>
                <c:ptCount val="12"/>
                <c:pt idx="0">
                  <c:v>56684.1</c:v>
                </c:pt>
                <c:pt idx="1">
                  <c:v>9026.5</c:v>
                </c:pt>
                <c:pt idx="2">
                  <c:v>2719.6</c:v>
                </c:pt>
                <c:pt idx="3">
                  <c:v>622.9</c:v>
                </c:pt>
                <c:pt idx="4">
                  <c:v>142.19999999999999</c:v>
                </c:pt>
                <c:pt idx="5">
                  <c:v>0</c:v>
                </c:pt>
                <c:pt idx="6">
                  <c:v>1883.5</c:v>
                </c:pt>
                <c:pt idx="7">
                  <c:v>421.2</c:v>
                </c:pt>
                <c:pt idx="8">
                  <c:v>173</c:v>
                </c:pt>
                <c:pt idx="9">
                  <c:v>53.8</c:v>
                </c:pt>
                <c:pt idx="10">
                  <c:v>3.3</c:v>
                </c:pt>
                <c:pt idx="11">
                  <c:v>0</c:v>
                </c:pt>
              </c:numCache>
            </c:numRef>
          </c:val>
        </c:ser>
        <c:ser>
          <c:idx val="4"/>
          <c:order val="2"/>
          <c:tx>
            <c:v>Vigente 2017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Ingresos!$A$8:$A$19</c:f>
              <c:strCache>
                <c:ptCount val="12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Transferencias Corrientes</c:v>
                </c:pt>
                <c:pt idx="10">
                  <c:v>Recuperaciones de Préstamos de Largo Plazo</c:v>
                </c:pt>
                <c:pt idx="11">
                  <c:v>Transferencias de Capital </c:v>
                </c:pt>
              </c:strCache>
            </c:strRef>
          </c:cat>
          <c:val>
            <c:numRef>
              <c:f>Ingresos!$F$8:$F$19</c:f>
              <c:numCache>
                <c:formatCode>#,##0.0</c:formatCode>
                <c:ptCount val="12"/>
                <c:pt idx="0">
                  <c:v>58213.8</c:v>
                </c:pt>
                <c:pt idx="1">
                  <c:v>10855.2</c:v>
                </c:pt>
                <c:pt idx="2">
                  <c:v>2637.2</c:v>
                </c:pt>
                <c:pt idx="3">
                  <c:v>603.1</c:v>
                </c:pt>
                <c:pt idx="4">
                  <c:v>598.29999999999995</c:v>
                </c:pt>
                <c:pt idx="5">
                  <c:v>1506.5</c:v>
                </c:pt>
                <c:pt idx="6">
                  <c:v>2490.6</c:v>
                </c:pt>
                <c:pt idx="7">
                  <c:v>443.3</c:v>
                </c:pt>
                <c:pt idx="8">
                  <c:v>251.8</c:v>
                </c:pt>
                <c:pt idx="9">
                  <c:v>17.899999999999999</c:v>
                </c:pt>
                <c:pt idx="10">
                  <c:v>4.9000000000000004</c:v>
                </c:pt>
                <c:pt idx="11">
                  <c:v>0</c:v>
                </c:pt>
              </c:numCache>
            </c:numRef>
          </c:val>
        </c:ser>
        <c:ser>
          <c:idx val="8"/>
          <c:order val="3"/>
          <c:tx>
            <c:v>Aprobado 2017</c:v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Ingresos!$A$8:$A$19</c:f>
              <c:strCache>
                <c:ptCount val="12"/>
                <c:pt idx="0">
                  <c:v>Ingresos Tributarios</c:v>
                </c:pt>
                <c:pt idx="1">
                  <c:v>Colocación de Bonos</c:v>
                </c:pt>
                <c:pt idx="2">
                  <c:v>Préstamos Externos</c:v>
                </c:pt>
                <c:pt idx="3">
                  <c:v>Ingresos no Tributarios</c:v>
                </c:pt>
                <c:pt idx="4">
                  <c:v>Donaciones</c:v>
                </c:pt>
                <c:pt idx="5">
                  <c:v>Saldos de Caja</c:v>
                </c:pt>
                <c:pt idx="6">
                  <c:v>Contribuciones a la Seguridad y Previsión Social </c:v>
                </c:pt>
                <c:pt idx="7">
                  <c:v>Vta. De Bienes y Servicios de la Adm. Pública</c:v>
                </c:pt>
                <c:pt idx="8">
                  <c:v>Rentas de la Propiedad</c:v>
                </c:pt>
                <c:pt idx="9">
                  <c:v>Transferencias Corrientes</c:v>
                </c:pt>
                <c:pt idx="10">
                  <c:v>Recuperaciones de Préstamos de Largo Plazo</c:v>
                </c:pt>
                <c:pt idx="11">
                  <c:v>Transferencias de Capital </c:v>
                </c:pt>
              </c:strCache>
            </c:strRef>
          </c:cat>
          <c:val>
            <c:numRef>
              <c:f>Ingresos!$H$8:$H$19</c:f>
              <c:numCache>
                <c:formatCode>#,##0.0</c:formatCode>
                <c:ptCount val="12"/>
                <c:pt idx="0">
                  <c:v>57994.8</c:v>
                </c:pt>
                <c:pt idx="1">
                  <c:v>10543.5</c:v>
                </c:pt>
                <c:pt idx="2">
                  <c:v>2580.6999999999998</c:v>
                </c:pt>
                <c:pt idx="3">
                  <c:v>603.1</c:v>
                </c:pt>
                <c:pt idx="4">
                  <c:v>573.79999999999995</c:v>
                </c:pt>
                <c:pt idx="5">
                  <c:v>1485</c:v>
                </c:pt>
                <c:pt idx="6">
                  <c:v>2490.6</c:v>
                </c:pt>
                <c:pt idx="7">
                  <c:v>443.3</c:v>
                </c:pt>
                <c:pt idx="8">
                  <c:v>251.8</c:v>
                </c:pt>
                <c:pt idx="9">
                  <c:v>17.899999999999999</c:v>
                </c:pt>
                <c:pt idx="10">
                  <c:v>4.9000000000000004</c:v>
                </c:pt>
                <c:pt idx="11">
                  <c:v>0</c:v>
                </c:pt>
              </c:numCache>
            </c:numRef>
          </c:val>
        </c:ser>
        <c:axId val="93881856"/>
        <c:axId val="93883392"/>
      </c:barChart>
      <c:catAx>
        <c:axId val="93881856"/>
        <c:scaling>
          <c:orientation val="minMax"/>
        </c:scaling>
        <c:axPos val="b"/>
        <c:tickLblPos val="nextTo"/>
        <c:crossAx val="93883392"/>
        <c:crosses val="autoZero"/>
        <c:auto val="1"/>
        <c:lblAlgn val="ctr"/>
        <c:lblOffset val="100"/>
      </c:catAx>
      <c:valAx>
        <c:axId val="93883392"/>
        <c:scaling>
          <c:orientation val="minMax"/>
        </c:scaling>
        <c:axPos val="l"/>
        <c:majorGridlines/>
        <c:numFmt formatCode="#,##0.0" sourceLinked="1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938818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1" baseline="0"/>
            </a:pPr>
            <a:endParaRPr lang="es-ES"/>
          </a:p>
        </c:txPr>
      </c:dTable>
      <c:spPr>
        <a:solidFill>
          <a:srgbClr val="EBD7C3"/>
        </a:solidFill>
      </c:spPr>
    </c:plotArea>
    <c:plotVisOnly val="1"/>
  </c:chart>
  <c:spPr>
    <a:solidFill>
      <a:schemeClr val="accent6">
        <a:lumMod val="20000"/>
        <a:lumOff val="80000"/>
      </a:schemeClr>
    </a:solidFill>
    <a:ln>
      <a:solidFill>
        <a:schemeClr val="bg2">
          <a:lumMod val="50000"/>
        </a:schemeClr>
      </a:solidFill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Presupuesto de Ingresos 2018</a:t>
            </a:r>
            <a:endParaRPr lang="es-ES"/>
          </a:p>
          <a:p>
            <a:pPr>
              <a:defRPr/>
            </a:pPr>
            <a:r>
              <a:rPr lang="es-ES"/>
              <a:t>Estimación de los Ingresos Tributarios </a:t>
            </a:r>
          </a:p>
          <a:p>
            <a:pPr>
              <a:defRPr/>
            </a:pPr>
            <a:r>
              <a:rPr lang="es-ES"/>
              <a:t>(75.3% del</a:t>
            </a:r>
            <a:r>
              <a:rPr lang="es-ES" baseline="0"/>
              <a:t> total ingresos)</a:t>
            </a:r>
            <a:endParaRPr lang="es-ES"/>
          </a:p>
          <a:p>
            <a:pPr>
              <a:defRPr/>
            </a:pPr>
            <a:r>
              <a:rPr lang="es-ES" sz="1400"/>
              <a:t>(En millones Q. y porcentaje)</a:t>
            </a:r>
          </a:p>
        </c:rich>
      </c:tx>
    </c:title>
    <c:plotArea>
      <c:layout>
        <c:manualLayout>
          <c:layoutTarget val="inner"/>
          <c:xMode val="edge"/>
          <c:yMode val="edge"/>
          <c:x val="9.1250623873358125E-2"/>
          <c:y val="0.18321515561654025"/>
          <c:w val="0.83391693685348411"/>
          <c:h val="0.73452449673219988"/>
        </c:manualLayout>
      </c:layout>
      <c:ofPieChart>
        <c:ofPieType val="pie"/>
        <c:varyColors val="1"/>
        <c:ser>
          <c:idx val="1"/>
          <c:order val="0"/>
          <c:tx>
            <c:v>Aprobado 2017</c:v>
          </c:tx>
          <c:dLbls>
            <c:dLbl>
              <c:idx val="0"/>
              <c:layout>
                <c:manualLayout>
                  <c:x val="5.5507994386607792E-2"/>
                  <c:y val="1.72458831209634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Impuesto Sobre la Renta, Q19,579.6, </a:t>
                    </a:r>
                  </a:p>
                  <a:p>
                    <a:r>
                      <a:rPr lang="en-US"/>
                      <a:t>34%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1"/>
              <c:layout>
                <c:manualLayout>
                  <c:x val="0.30203608777090823"/>
                  <c:y val="0.1999007453599779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Impuesto Sobre el Patrimonio, Q24.7, </a:t>
                    </a:r>
                  </a:p>
                  <a:p>
                    <a:r>
                      <a:rPr lang="en-US"/>
                      <a:t>0%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2"/>
              <c:layout>
                <c:manualLayout>
                  <c:x val="8.605565243941822E-2"/>
                  <c:y val="0.1915974373860081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Otros Impuestos Directos, Q1,400.0, </a:t>
                    </a:r>
                  </a:p>
                  <a:p>
                    <a:r>
                      <a:rPr lang="en-US"/>
                      <a:t>2%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3"/>
              <c:layout>
                <c:manualLayout>
                  <c:x val="0"/>
                  <c:y val="0.1317106892356224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Impuestos a las Importaciones, Q2,477.4, </a:t>
                    </a:r>
                  </a:p>
                  <a:p>
                    <a:r>
                      <a:rPr lang="en-US"/>
                      <a:t>4%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Impuestos sobre Productos Industriales Primarios, Q4,740.4, </a:t>
                    </a:r>
                  </a:p>
                  <a:p>
                    <a:r>
                      <a:rPr lang="en-US"/>
                      <a:t>8%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5"/>
              <c:layout>
                <c:manualLayout>
                  <c:x val="0.15846054478089602"/>
                  <c:y val="3.4687720945548442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Impuesto al Valor Agregado, Q25,353.2, </a:t>
                    </a:r>
                  </a:p>
                  <a:p>
                    <a:r>
                      <a:rPr lang="en-US" b="1"/>
                      <a:t>44%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6"/>
              <c:layout>
                <c:manualLayout>
                  <c:x val="-1.9567839254992492E-2"/>
                  <c:y val="0.125451665467002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Impuestos Internos Sobre Servicios, Q395.0,</a:t>
                    </a:r>
                  </a:p>
                  <a:p>
                    <a:r>
                      <a:rPr lang="en-US"/>
                      <a:t> 1%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7"/>
              <c:layout>
                <c:manualLayout>
                  <c:x val="0.26918811323081326"/>
                  <c:y val="0.172122219035924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Impuestos Sobre Circulación de Vehículos, Q1,881.3, </a:t>
                    </a:r>
                  </a:p>
                  <a:p>
                    <a:r>
                      <a:rPr lang="en-US"/>
                      <a:t>3%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8"/>
              <c:layout>
                <c:manualLayout>
                  <c:x val="0.25505586969414101"/>
                  <c:y val="-0.2054184746655337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Impuesto por Salida del País, Q343.2, </a:t>
                    </a:r>
                  </a:p>
                  <a:p>
                    <a:r>
                      <a:rPr lang="en-US"/>
                      <a:t>1%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9"/>
              <c:layout>
                <c:manualLayout>
                  <c:x val="-1.253148725536827E-3"/>
                  <c:y val="-2.83146758390498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Otros Impuestos Indirectos, Q1,800.0, </a:t>
                    </a:r>
                  </a:p>
                  <a:p>
                    <a:r>
                      <a:rPr lang="en-US"/>
                      <a:t>3%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dLbl>
              <c:idx val="10"/>
              <c:layout>
                <c:manualLayout>
                  <c:x val="-8.2260858332305776E-3"/>
                  <c:y val="-5.561499791817538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Otros, Q4,419.5, </a:t>
                    </a:r>
                  </a:p>
                  <a:p>
                    <a:r>
                      <a:rPr lang="en-US"/>
                      <a:t>8%</a:t>
                    </a:r>
                  </a:p>
                </c:rich>
              </c:tx>
              <c:showLegendKey val="1"/>
              <c:showVal val="1"/>
              <c:showCatName val="1"/>
              <c:showPercent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1"/>
            <c:showVal val="1"/>
            <c:showCatName val="1"/>
            <c:showPercent val="1"/>
            <c:showLeaderLines val="1"/>
          </c:dLbls>
          <c:cat>
            <c:strRef>
              <c:f>Tributarios!$A$10:$A$19</c:f>
              <c:strCache>
                <c:ptCount val="10"/>
                <c:pt idx="0">
                  <c:v>Impuesto Sobre la Renta</c:v>
                </c:pt>
                <c:pt idx="1">
                  <c:v>Impuesto Sobre el Patrimonio</c:v>
                </c:pt>
                <c:pt idx="2">
                  <c:v>Otros Impuestos Directos</c:v>
                </c:pt>
                <c:pt idx="3">
                  <c:v>Impuestos a las Importaciones</c:v>
                </c:pt>
                <c:pt idx="4">
                  <c:v>Impuestos sobre Productos Industriales Primarios</c:v>
                </c:pt>
                <c:pt idx="5">
                  <c:v>Impuesto al Valor Agregado</c:v>
                </c:pt>
                <c:pt idx="6">
                  <c:v>Impuestos Internos Sobre Servicios</c:v>
                </c:pt>
                <c:pt idx="7">
                  <c:v>Impuestos Sobre Circulación de Vehículos</c:v>
                </c:pt>
                <c:pt idx="8">
                  <c:v>Impuesto por Salida del País</c:v>
                </c:pt>
                <c:pt idx="9">
                  <c:v>Otros Impuestos Indirectos</c:v>
                </c:pt>
              </c:strCache>
            </c:strRef>
          </c:cat>
          <c:val>
            <c:numRef>
              <c:f>Tributarios!$C$10:$C$19</c:f>
              <c:numCache>
                <c:formatCode>"Q"#,##0.0</c:formatCode>
                <c:ptCount val="10"/>
                <c:pt idx="0">
                  <c:v>19579.599999999999</c:v>
                </c:pt>
                <c:pt idx="1">
                  <c:v>24.7</c:v>
                </c:pt>
                <c:pt idx="2">
                  <c:v>1400</c:v>
                </c:pt>
                <c:pt idx="3">
                  <c:v>2477.4</c:v>
                </c:pt>
                <c:pt idx="4">
                  <c:v>4740.3999999999996</c:v>
                </c:pt>
                <c:pt idx="5">
                  <c:v>25353.200000000001</c:v>
                </c:pt>
                <c:pt idx="6">
                  <c:v>395</c:v>
                </c:pt>
                <c:pt idx="7">
                  <c:v>1881.3</c:v>
                </c:pt>
                <c:pt idx="8">
                  <c:v>343.2</c:v>
                </c:pt>
                <c:pt idx="9">
                  <c:v>1800</c:v>
                </c:pt>
              </c:numCache>
            </c:numRef>
          </c:val>
        </c:ser>
        <c:dLbls>
          <c:showVal val="1"/>
        </c:dLbls>
        <c:gapWidth val="100"/>
        <c:secondPieSize val="75"/>
        <c:serLines/>
      </c:ofPieChart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ln>
      <a:solidFill>
        <a:schemeClr val="bg2">
          <a:lumMod val="50000"/>
        </a:schemeClr>
      </a:solidFill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30</xdr:row>
      <xdr:rowOff>114299</xdr:rowOff>
    </xdr:from>
    <xdr:to>
      <xdr:col>7</xdr:col>
      <xdr:colOff>257175</xdr:colOff>
      <xdr:row>69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0.0051</cdr:x>
      <cdr:y>0.96588</cdr:y>
    </cdr:from>
    <cdr:to>
      <cdr:x>0.46359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4680" y="6200775"/>
          <a:ext cx="311809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89</xdr:row>
      <xdr:rowOff>76200</xdr:rowOff>
    </xdr:from>
    <xdr:to>
      <xdr:col>5</xdr:col>
      <xdr:colOff>1009650</xdr:colOff>
      <xdr:row>107</xdr:row>
      <xdr:rowOff>66676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22</xdr:row>
      <xdr:rowOff>171450</xdr:rowOff>
    </xdr:from>
    <xdr:to>
      <xdr:col>9</xdr:col>
      <xdr:colOff>609600</xdr:colOff>
      <xdr:row>53</xdr:row>
      <xdr:rowOff>161925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0.57083</cdr:x>
      <cdr:y>0.22372</cdr:y>
    </cdr:from>
    <cdr:to>
      <cdr:x>0.96667</cdr:x>
      <cdr:y>0.35566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609850" y="692547"/>
          <a:ext cx="1809750" cy="408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100" b="1"/>
            <a:t>Total: Q.54,390.8</a:t>
          </a:r>
          <a:r>
            <a:rPr lang="es-ES" sz="1100" b="1" baseline="0"/>
            <a:t> milllones</a:t>
          </a:r>
          <a:endParaRPr lang="es-ES" sz="1100" b="1"/>
        </a:p>
      </cdr:txBody>
    </cdr:sp>
  </cdr:relSizeAnchor>
  <cdr:relSizeAnchor xmlns:cdr="http://schemas.openxmlformats.org/drawingml/2006/chartDrawing">
    <cdr:from>
      <cdr:x>0.44375</cdr:x>
      <cdr:y>0.85048</cdr:y>
    </cdr:from>
    <cdr:to>
      <cdr:x>0.77291</cdr:x>
      <cdr:y>0.91576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028840" y="2908213"/>
          <a:ext cx="1504920" cy="223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000" b="1"/>
            <a:t>Millones</a:t>
          </a:r>
          <a:r>
            <a:rPr lang="es-ES" sz="1000"/>
            <a:t> </a:t>
          </a:r>
          <a:r>
            <a:rPr lang="es-ES" sz="1000" b="1"/>
            <a:t>de Q.</a:t>
          </a:r>
        </a:p>
      </cdr:txBody>
    </cdr:sp>
  </cdr:relSizeAnchor>
  <cdr:relSizeAnchor xmlns:cdr="http://schemas.openxmlformats.org/drawingml/2006/chartDrawing">
    <cdr:from>
      <cdr:x>0.0375</cdr:x>
      <cdr:y>0.91098</cdr:y>
    </cdr:from>
    <cdr:to>
      <cdr:x>0.75208</cdr:x>
      <cdr:y>0.98516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171450" y="3115071"/>
          <a:ext cx="3267075" cy="253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</a:t>
          </a:r>
          <a:r>
            <a:rPr lang="es-ES" sz="1000" b="1" baseline="0"/>
            <a:t> Ministerio de Finanzas Públicas. SICOIN</a:t>
          </a:r>
          <a:r>
            <a:rPr lang="es-ES" sz="1100" baseline="0"/>
            <a:t>.</a:t>
          </a:r>
          <a:endParaRPr lang="es-E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0.03171</cdr:x>
      <cdr:y>0.9483</cdr:y>
    </cdr:from>
    <cdr:to>
      <cdr:x>0.35729</cdr:x>
      <cdr:y>0.99838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85750" y="5591174"/>
          <a:ext cx="29337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31</xdr:row>
      <xdr:rowOff>114299</xdr:rowOff>
    </xdr:from>
    <xdr:to>
      <xdr:col>7</xdr:col>
      <xdr:colOff>619125</xdr:colOff>
      <xdr:row>65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0.0051</cdr:x>
      <cdr:y>0.96588</cdr:y>
    </cdr:from>
    <cdr:to>
      <cdr:x>0.46359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4680" y="6200775"/>
          <a:ext cx="311809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 Ministerio de Finanzas Públicas. SICOIN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D30"/>
  <sheetViews>
    <sheetView tabSelected="1" zoomScaleNormal="100" workbookViewId="0"/>
  </sheetViews>
  <sheetFormatPr baseColWidth="10" defaultRowHeight="15"/>
  <cols>
    <col min="1" max="1" width="50.42578125" customWidth="1"/>
    <col min="2" max="3" width="12.85546875" customWidth="1"/>
  </cols>
  <sheetData>
    <row r="1" spans="1:4" ht="21">
      <c r="A1" s="94" t="s">
        <v>35</v>
      </c>
      <c r="B1" s="19"/>
    </row>
    <row r="2" spans="1:4" ht="18.75">
      <c r="A2" s="92"/>
      <c r="B2" s="120" t="s">
        <v>30</v>
      </c>
      <c r="C2" s="120"/>
      <c r="D2" s="89"/>
    </row>
    <row r="3" spans="1:4">
      <c r="B3" s="37">
        <v>2018</v>
      </c>
      <c r="C3" s="37">
        <v>2018</v>
      </c>
      <c r="D3" s="90"/>
    </row>
    <row r="4" spans="1:4">
      <c r="C4" s="1"/>
      <c r="D4" s="19"/>
    </row>
    <row r="5" spans="1:4">
      <c r="B5" s="22">
        <f t="shared" ref="B5:C5" si="0">+B7+B20+B21+B22+B23+B24+B26+B27+B28+B29</f>
        <v>0.99999999999999967</v>
      </c>
      <c r="C5" s="73">
        <f t="shared" si="0"/>
        <v>76989.400000000009</v>
      </c>
      <c r="D5" s="60"/>
    </row>
    <row r="6" spans="1:4">
      <c r="C6" s="62"/>
      <c r="D6" s="19"/>
    </row>
    <row r="7" spans="1:4">
      <c r="A7" t="s">
        <v>0</v>
      </c>
      <c r="B7" s="21">
        <f t="shared" ref="B7:C7" si="1">SUM(B8:B18)</f>
        <v>0.75328291946683545</v>
      </c>
      <c r="C7" s="74">
        <f t="shared" si="1"/>
        <v>57994.8</v>
      </c>
      <c r="D7" s="57"/>
    </row>
    <row r="8" spans="1:4">
      <c r="C8" s="1"/>
      <c r="D8" s="91"/>
    </row>
    <row r="9" spans="1:4">
      <c r="A9" s="24" t="s">
        <v>7</v>
      </c>
      <c r="B9" s="6">
        <f>+C9/$C$5</f>
        <v>0.25431552915076616</v>
      </c>
      <c r="C9" s="62">
        <v>19579.599999999999</v>
      </c>
      <c r="D9" s="91"/>
    </row>
    <row r="10" spans="1:4">
      <c r="A10" s="24" t="s">
        <v>8</v>
      </c>
      <c r="B10" s="6">
        <f t="shared" ref="B10:B29" si="2">+C10/$C$5</f>
        <v>3.2082338607652478E-4</v>
      </c>
      <c r="C10" s="62">
        <v>24.7</v>
      </c>
      <c r="D10" s="91"/>
    </row>
    <row r="11" spans="1:4">
      <c r="A11" s="24" t="s">
        <v>9</v>
      </c>
      <c r="B11" s="6">
        <f t="shared" si="2"/>
        <v>1.8184321478021646E-2</v>
      </c>
      <c r="C11" s="62">
        <v>1400</v>
      </c>
      <c r="D11" s="91"/>
    </row>
    <row r="12" spans="1:4">
      <c r="A12" s="24" t="s">
        <v>10</v>
      </c>
      <c r="B12" s="6">
        <f t="shared" si="2"/>
        <v>3.2178455735464878E-2</v>
      </c>
      <c r="C12" s="62">
        <v>2477.4</v>
      </c>
      <c r="D12" s="91"/>
    </row>
    <row r="13" spans="1:4">
      <c r="A13" s="24" t="s">
        <v>24</v>
      </c>
      <c r="B13" s="6">
        <f t="shared" si="2"/>
        <v>6.1572112524581293E-2</v>
      </c>
      <c r="C13" s="62">
        <v>4740.3999999999996</v>
      </c>
      <c r="D13" s="91"/>
    </row>
    <row r="14" spans="1:4">
      <c r="A14" s="24" t="s">
        <v>11</v>
      </c>
      <c r="B14" s="6">
        <f t="shared" si="2"/>
        <v>0.32930767092612745</v>
      </c>
      <c r="C14" s="62">
        <v>25353.200000000001</v>
      </c>
      <c r="D14" s="91"/>
    </row>
    <row r="15" spans="1:4">
      <c r="A15" s="24" t="s">
        <v>12</v>
      </c>
      <c r="B15" s="6">
        <f t="shared" si="2"/>
        <v>5.1305764170132507E-3</v>
      </c>
      <c r="C15" s="62">
        <v>395</v>
      </c>
      <c r="D15" s="91"/>
    </row>
    <row r="16" spans="1:4">
      <c r="A16" s="24" t="s">
        <v>13</v>
      </c>
      <c r="B16" s="6">
        <f t="shared" si="2"/>
        <v>2.4435831426144375E-2</v>
      </c>
      <c r="C16" s="62">
        <v>1881.3</v>
      </c>
      <c r="D16" s="91"/>
    </row>
    <row r="17" spans="1:4">
      <c r="A17" s="24" t="s">
        <v>14</v>
      </c>
      <c r="B17" s="6">
        <f t="shared" si="2"/>
        <v>4.4577565223264497E-3</v>
      </c>
      <c r="C17" s="62">
        <v>343.2</v>
      </c>
      <c r="D17" s="91"/>
    </row>
    <row r="18" spans="1:4">
      <c r="A18" s="24" t="s">
        <v>15</v>
      </c>
      <c r="B18" s="6">
        <f t="shared" si="2"/>
        <v>2.3379841900313548E-2</v>
      </c>
      <c r="C18" s="62">
        <v>1800</v>
      </c>
      <c r="D18" s="91"/>
    </row>
    <row r="19" spans="1:4">
      <c r="B19" s="6"/>
      <c r="C19" s="1"/>
      <c r="D19" s="91"/>
    </row>
    <row r="20" spans="1:4">
      <c r="A20" t="s">
        <v>3</v>
      </c>
      <c r="B20" s="31">
        <f t="shared" si="2"/>
        <v>7.833545916710611E-3</v>
      </c>
      <c r="C20" s="63">
        <f>+Ingresos!B11</f>
        <v>603.1</v>
      </c>
      <c r="D20" s="91"/>
    </row>
    <row r="21" spans="1:4">
      <c r="A21" t="s">
        <v>16</v>
      </c>
      <c r="B21" s="25">
        <f t="shared" si="2"/>
        <v>3.234990790940051E-2</v>
      </c>
      <c r="C21" s="64">
        <f>+Ingresos!B14</f>
        <v>2490.6</v>
      </c>
      <c r="D21" s="91"/>
    </row>
    <row r="22" spans="1:4">
      <c r="A22" t="s">
        <v>17</v>
      </c>
      <c r="B22" s="26">
        <f t="shared" si="2"/>
        <v>5.7579355080049979E-3</v>
      </c>
      <c r="C22" s="65">
        <f>+Ingresos!B15</f>
        <v>443.3</v>
      </c>
      <c r="D22" s="91"/>
    </row>
    <row r="23" spans="1:4">
      <c r="A23" t="s">
        <v>18</v>
      </c>
      <c r="B23" s="27">
        <f t="shared" si="2"/>
        <v>3.2705801058327509E-3</v>
      </c>
      <c r="C23" s="66">
        <f>+Ingresos!B16</f>
        <v>251.8</v>
      </c>
      <c r="D23" s="91"/>
    </row>
    <row r="24" spans="1:4">
      <c r="A24" t="s">
        <v>19</v>
      </c>
      <c r="B24" s="28">
        <f t="shared" si="2"/>
        <v>7.6854735846752908E-3</v>
      </c>
      <c r="C24" s="67">
        <f>+Ingresos!B12+Ingresos!B17</f>
        <v>591.69999999999993</v>
      </c>
      <c r="D24" s="91"/>
    </row>
    <row r="25" spans="1:4">
      <c r="A25" t="s">
        <v>31</v>
      </c>
      <c r="B25" s="53">
        <f t="shared" si="2"/>
        <v>0</v>
      </c>
      <c r="C25" s="68">
        <f>+Ingresos!B19</f>
        <v>0</v>
      </c>
      <c r="D25" s="91"/>
    </row>
    <row r="26" spans="1:4">
      <c r="A26" t="s">
        <v>20</v>
      </c>
      <c r="B26" s="23">
        <f t="shared" si="2"/>
        <v>6.3645125173075767E-5</v>
      </c>
      <c r="C26" s="69">
        <f>+Ingresos!B18</f>
        <v>4.9000000000000004</v>
      </c>
      <c r="D26" s="91"/>
    </row>
    <row r="27" spans="1:4">
      <c r="A27" t="s">
        <v>21</v>
      </c>
      <c r="B27" s="26">
        <f t="shared" si="2"/>
        <v>1.9288369567758677E-2</v>
      </c>
      <c r="C27" s="70">
        <f>+Ingresos!B13</f>
        <v>1485</v>
      </c>
      <c r="D27" s="91"/>
    </row>
    <row r="28" spans="1:4">
      <c r="A28" t="s">
        <v>22</v>
      </c>
      <c r="B28" s="29">
        <f t="shared" si="2"/>
        <v>0.13694742393108661</v>
      </c>
      <c r="C28" s="71">
        <f>+Ingresos!B9</f>
        <v>10543.5</v>
      </c>
      <c r="D28" s="91"/>
    </row>
    <row r="29" spans="1:4">
      <c r="A29" t="s">
        <v>23</v>
      </c>
      <c r="B29" s="30">
        <f t="shared" si="2"/>
        <v>3.3520198884521762E-2</v>
      </c>
      <c r="C29" s="72">
        <f>+Ingresos!B10</f>
        <v>2580.6999999999998</v>
      </c>
      <c r="D29" s="91"/>
    </row>
    <row r="30" spans="1:4">
      <c r="D30" s="19"/>
    </row>
  </sheetData>
  <mergeCells count="1">
    <mergeCell ref="B2:C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66FF33"/>
  </sheetPr>
  <dimension ref="A1:K26"/>
  <sheetViews>
    <sheetView zoomScaleNormal="100" workbookViewId="0"/>
  </sheetViews>
  <sheetFormatPr baseColWidth="10" defaultRowHeight="15"/>
  <cols>
    <col min="1" max="1" width="43.7109375" customWidth="1"/>
    <col min="2" max="5" width="19.5703125" customWidth="1"/>
    <col min="6" max="6" width="16" customWidth="1"/>
    <col min="7" max="7" width="12.42578125" customWidth="1"/>
    <col min="8" max="8" width="15.28515625" customWidth="1"/>
    <col min="9" max="9" width="17.28515625" customWidth="1"/>
  </cols>
  <sheetData>
    <row r="1" spans="1:11">
      <c r="D1" s="109">
        <f>+D2-D3</f>
        <v>-513.09999999999127</v>
      </c>
      <c r="E1" s="110" t="s">
        <v>38</v>
      </c>
    </row>
    <row r="2" spans="1:11" ht="21">
      <c r="A2" s="94" t="s">
        <v>35</v>
      </c>
      <c r="B2" s="19"/>
      <c r="C2" s="19"/>
      <c r="D2" s="108">
        <v>71217.600000000006</v>
      </c>
      <c r="E2" s="19" t="s">
        <v>37</v>
      </c>
      <c r="F2" s="106"/>
      <c r="G2" s="91"/>
      <c r="H2" s="19"/>
      <c r="I2" s="19"/>
      <c r="J2" s="19"/>
    </row>
    <row r="3" spans="1:11" ht="21">
      <c r="A3" s="88"/>
      <c r="B3" s="111" t="s">
        <v>39</v>
      </c>
      <c r="C3" s="19"/>
      <c r="D3" s="105">
        <v>71730.7</v>
      </c>
      <c r="E3" s="19" t="s">
        <v>36</v>
      </c>
      <c r="F3" s="112" t="s">
        <v>39</v>
      </c>
      <c r="G3" s="91"/>
      <c r="H3" s="19"/>
      <c r="I3" s="19"/>
    </row>
    <row r="4" spans="1:11">
      <c r="A4" s="121"/>
      <c r="B4" s="121"/>
      <c r="C4" s="93"/>
      <c r="D4" s="93"/>
      <c r="E4" s="93"/>
      <c r="F4" s="5"/>
      <c r="G4" s="5"/>
      <c r="H4" s="61"/>
      <c r="I4" s="61"/>
    </row>
    <row r="5" spans="1:11">
      <c r="A5" s="52"/>
      <c r="B5" s="122" t="s">
        <v>33</v>
      </c>
      <c r="C5" s="122"/>
      <c r="D5" s="125" t="s">
        <v>32</v>
      </c>
      <c r="E5" s="125"/>
      <c r="F5" s="123" t="s">
        <v>29</v>
      </c>
      <c r="G5" s="123"/>
      <c r="H5" s="124" t="s">
        <v>30</v>
      </c>
      <c r="I5" s="124"/>
    </row>
    <row r="6" spans="1:11">
      <c r="A6" s="3"/>
      <c r="B6" s="10">
        <v>2018</v>
      </c>
      <c r="C6" s="15">
        <v>20.170000000000002</v>
      </c>
      <c r="D6" s="97">
        <v>2017</v>
      </c>
      <c r="E6" s="98">
        <v>20.170000000000002</v>
      </c>
      <c r="F6" s="11">
        <v>2017</v>
      </c>
      <c r="G6" s="35">
        <v>20.170000000000002</v>
      </c>
      <c r="H6" s="32">
        <v>2017</v>
      </c>
      <c r="I6" s="33">
        <v>20.170000000000002</v>
      </c>
    </row>
    <row r="7" spans="1:11">
      <c r="B7" s="96">
        <f>+B21</f>
        <v>76989.400000000009</v>
      </c>
      <c r="C7" s="60"/>
      <c r="D7" s="96">
        <f>+D21</f>
        <v>71730.100000000006</v>
      </c>
      <c r="F7" s="104">
        <f>+F21</f>
        <v>77622.600000000006</v>
      </c>
      <c r="H7" s="96">
        <f>+H21</f>
        <v>76989.400000000009</v>
      </c>
    </row>
    <row r="8" spans="1:11">
      <c r="A8" s="2" t="s">
        <v>0</v>
      </c>
      <c r="B8" s="8">
        <v>57994.8</v>
      </c>
      <c r="C8" s="16">
        <f>+B8/$B$21</f>
        <v>0.75328291946683568</v>
      </c>
      <c r="D8" s="102">
        <v>56684.1</v>
      </c>
      <c r="E8" s="99">
        <f>+D8/$D$21</f>
        <v>0.790241474638959</v>
      </c>
      <c r="F8" s="7">
        <v>58213.8</v>
      </c>
      <c r="G8" s="48">
        <f t="shared" ref="G8:G19" si="0">+F8/$F$21</f>
        <v>0.74995941903517793</v>
      </c>
      <c r="H8" s="8">
        <v>57994.8</v>
      </c>
      <c r="I8" s="50">
        <f>+H8/$H$21</f>
        <v>0.75328291946683568</v>
      </c>
      <c r="J8" s="57"/>
      <c r="K8" s="57"/>
    </row>
    <row r="9" spans="1:11">
      <c r="A9" s="2" t="s">
        <v>2</v>
      </c>
      <c r="B9" s="8">
        <v>10543.5</v>
      </c>
      <c r="C9" s="16">
        <f t="shared" ref="C9:C19" si="1">+B9/$B$21</f>
        <v>0.13694742393108661</v>
      </c>
      <c r="D9" s="102">
        <v>9026.5</v>
      </c>
      <c r="E9" s="99">
        <f t="shared" ref="E9:E19" si="2">+D9/$D$21</f>
        <v>0.12583977995290679</v>
      </c>
      <c r="F9" s="7">
        <v>10855.2</v>
      </c>
      <c r="G9" s="48">
        <f t="shared" si="0"/>
        <v>0.13984586963075188</v>
      </c>
      <c r="H9" s="8">
        <v>10543.5</v>
      </c>
      <c r="I9" s="50">
        <f t="shared" ref="I9:I19" si="3">+H9/$H$21</f>
        <v>0.13694742393108661</v>
      </c>
      <c r="J9" s="57"/>
      <c r="K9" s="57"/>
    </row>
    <row r="10" spans="1:11">
      <c r="A10" s="2" t="s">
        <v>1</v>
      </c>
      <c r="B10" s="8">
        <v>2580.6999999999998</v>
      </c>
      <c r="C10" s="16">
        <f t="shared" si="1"/>
        <v>3.3520198884521762E-2</v>
      </c>
      <c r="D10" s="102">
        <v>2719.6</v>
      </c>
      <c r="E10" s="99">
        <f t="shared" si="2"/>
        <v>3.7914348369791753E-2</v>
      </c>
      <c r="F10" s="7">
        <v>2637.2</v>
      </c>
      <c r="G10" s="48">
        <f t="shared" si="0"/>
        <v>3.3974641405982275E-2</v>
      </c>
      <c r="H10" s="8">
        <v>2580.6999999999998</v>
      </c>
      <c r="I10" s="50">
        <f t="shared" si="3"/>
        <v>3.3520198884521762E-2</v>
      </c>
      <c r="J10" s="57"/>
      <c r="K10" s="57"/>
    </row>
    <row r="11" spans="1:11">
      <c r="A11" s="2" t="s">
        <v>3</v>
      </c>
      <c r="B11" s="8">
        <v>603.1</v>
      </c>
      <c r="C11" s="16">
        <f t="shared" si="1"/>
        <v>7.833545916710611E-3</v>
      </c>
      <c r="D11" s="102">
        <v>622.9</v>
      </c>
      <c r="E11" s="99">
        <f t="shared" si="2"/>
        <v>8.6839416088922219E-3</v>
      </c>
      <c r="F11" s="7">
        <v>603.1</v>
      </c>
      <c r="G11" s="48">
        <f t="shared" si="0"/>
        <v>7.7696444076853907E-3</v>
      </c>
      <c r="H11" s="8">
        <v>603.1</v>
      </c>
      <c r="I11" s="50">
        <f t="shared" si="3"/>
        <v>7.833545916710611E-3</v>
      </c>
      <c r="J11" s="57"/>
      <c r="K11" s="57"/>
    </row>
    <row r="12" spans="1:11">
      <c r="A12" s="2" t="s">
        <v>4</v>
      </c>
      <c r="B12" s="8">
        <v>573.79999999999995</v>
      </c>
      <c r="C12" s="16">
        <f t="shared" si="1"/>
        <v>7.4529740457777291E-3</v>
      </c>
      <c r="D12" s="102">
        <v>142.19999999999999</v>
      </c>
      <c r="E12" s="99">
        <f t="shared" si="2"/>
        <v>1.9824313642390012E-3</v>
      </c>
      <c r="F12" s="7">
        <v>598.29999999999995</v>
      </c>
      <c r="G12" s="48">
        <f t="shared" si="0"/>
        <v>7.7078067470040933E-3</v>
      </c>
      <c r="H12" s="8">
        <v>573.79999999999995</v>
      </c>
      <c r="I12" s="50">
        <f t="shared" si="3"/>
        <v>7.4529740457777291E-3</v>
      </c>
      <c r="J12" s="57"/>
      <c r="K12" s="57"/>
    </row>
    <row r="13" spans="1:11">
      <c r="A13" s="2" t="s">
        <v>5</v>
      </c>
      <c r="B13" s="36">
        <v>1485</v>
      </c>
      <c r="C13" s="16">
        <f t="shared" si="1"/>
        <v>1.9288369567758677E-2</v>
      </c>
      <c r="D13" s="103">
        <v>0</v>
      </c>
      <c r="E13" s="99">
        <f t="shared" si="2"/>
        <v>0</v>
      </c>
      <c r="F13" s="38">
        <v>1506.5</v>
      </c>
      <c r="G13" s="48">
        <f t="shared" si="0"/>
        <v>1.9408007461744387E-2</v>
      </c>
      <c r="H13" s="36">
        <v>1485</v>
      </c>
      <c r="I13" s="50">
        <f t="shared" si="3"/>
        <v>1.9288369567758677E-2</v>
      </c>
      <c r="J13" s="58"/>
      <c r="K13" s="58"/>
    </row>
    <row r="14" spans="1:11">
      <c r="A14" s="2" t="s">
        <v>25</v>
      </c>
      <c r="B14" s="36">
        <v>2490.6</v>
      </c>
      <c r="C14" s="16">
        <f t="shared" si="1"/>
        <v>3.234990790940051E-2</v>
      </c>
      <c r="D14" s="103">
        <v>1883.5</v>
      </c>
      <c r="E14" s="99">
        <f t="shared" si="2"/>
        <v>2.6258153829424466E-2</v>
      </c>
      <c r="F14" s="38">
        <v>2490.6</v>
      </c>
      <c r="G14" s="48">
        <f t="shared" si="0"/>
        <v>3.2086016186007676E-2</v>
      </c>
      <c r="H14" s="36">
        <v>2490.6</v>
      </c>
      <c r="I14" s="50">
        <f t="shared" si="3"/>
        <v>3.234990790940051E-2</v>
      </c>
      <c r="J14" s="58"/>
      <c r="K14" s="58"/>
    </row>
    <row r="15" spans="1:11">
      <c r="A15" s="2" t="s">
        <v>26</v>
      </c>
      <c r="B15" s="36">
        <v>443.3</v>
      </c>
      <c r="C15" s="16">
        <f t="shared" si="1"/>
        <v>5.7579355080049979E-3</v>
      </c>
      <c r="D15" s="103">
        <v>421.2</v>
      </c>
      <c r="E15" s="99">
        <f t="shared" si="2"/>
        <v>5.8720118890117252E-3</v>
      </c>
      <c r="F15" s="38">
        <v>443.3</v>
      </c>
      <c r="G15" s="48">
        <f t="shared" si="0"/>
        <v>5.7109656208372299E-3</v>
      </c>
      <c r="H15" s="36">
        <v>443.3</v>
      </c>
      <c r="I15" s="50">
        <f t="shared" si="3"/>
        <v>5.7579355080049979E-3</v>
      </c>
      <c r="J15" s="58"/>
      <c r="K15" s="58"/>
    </row>
    <row r="16" spans="1:11">
      <c r="A16" s="2" t="s">
        <v>18</v>
      </c>
      <c r="B16" s="36">
        <v>251.8</v>
      </c>
      <c r="C16" s="16">
        <f t="shared" si="1"/>
        <v>3.2705801058327509E-3</v>
      </c>
      <c r="D16" s="103">
        <v>173</v>
      </c>
      <c r="E16" s="99">
        <f t="shared" si="2"/>
        <v>2.4118187483357753E-3</v>
      </c>
      <c r="F16" s="38">
        <v>251.8</v>
      </c>
      <c r="G16" s="48">
        <f t="shared" si="0"/>
        <v>3.2439006165730084E-3</v>
      </c>
      <c r="H16" s="36">
        <v>251.8</v>
      </c>
      <c r="I16" s="50">
        <f t="shared" si="3"/>
        <v>3.2705801058327509E-3</v>
      </c>
      <c r="J16" s="58"/>
      <c r="K16" s="58"/>
    </row>
    <row r="17" spans="1:11">
      <c r="A17" s="2" t="s">
        <v>19</v>
      </c>
      <c r="B17" s="36">
        <v>17.899999999999999</v>
      </c>
      <c r="C17" s="16">
        <f t="shared" si="1"/>
        <v>2.3249953889756248E-4</v>
      </c>
      <c r="D17" s="103">
        <v>53.8</v>
      </c>
      <c r="E17" s="99">
        <f t="shared" si="2"/>
        <v>7.5003380728592311E-4</v>
      </c>
      <c r="F17" s="38">
        <v>17.899999999999999</v>
      </c>
      <c r="G17" s="48">
        <f t="shared" si="0"/>
        <v>2.3060294295733456E-4</v>
      </c>
      <c r="H17" s="36">
        <v>17.899999999999999</v>
      </c>
      <c r="I17" s="50">
        <f t="shared" si="3"/>
        <v>2.3249953889756248E-4</v>
      </c>
      <c r="J17" s="58"/>
      <c r="K17" s="58"/>
    </row>
    <row r="18" spans="1:11">
      <c r="A18" s="2" t="s">
        <v>27</v>
      </c>
      <c r="B18" s="36">
        <v>4.9000000000000004</v>
      </c>
      <c r="C18" s="16">
        <f t="shared" si="1"/>
        <v>6.3645125173075767E-5</v>
      </c>
      <c r="D18" s="103">
        <v>3.3</v>
      </c>
      <c r="E18" s="99">
        <f t="shared" si="2"/>
        <v>4.6005791153225768E-5</v>
      </c>
      <c r="F18" s="38">
        <v>4.9000000000000004</v>
      </c>
      <c r="G18" s="48">
        <f t="shared" si="0"/>
        <v>6.3125945278823441E-5</v>
      </c>
      <c r="H18" s="36">
        <v>4.9000000000000004</v>
      </c>
      <c r="I18" s="50">
        <f t="shared" si="3"/>
        <v>6.3645125173075767E-5</v>
      </c>
      <c r="J18" s="59"/>
      <c r="K18" s="58"/>
    </row>
    <row r="19" spans="1:11">
      <c r="A19" s="2" t="s">
        <v>28</v>
      </c>
      <c r="B19" s="9">
        <v>0</v>
      </c>
      <c r="C19" s="16">
        <f t="shared" si="1"/>
        <v>0</v>
      </c>
      <c r="D19" s="103">
        <v>0</v>
      </c>
      <c r="E19" s="99">
        <f t="shared" si="2"/>
        <v>0</v>
      </c>
      <c r="F19" s="38">
        <v>0</v>
      </c>
      <c r="G19" s="48">
        <f t="shared" si="0"/>
        <v>0</v>
      </c>
      <c r="H19" s="9">
        <v>0</v>
      </c>
      <c r="I19" s="50">
        <f t="shared" si="3"/>
        <v>0</v>
      </c>
      <c r="J19" s="58"/>
      <c r="K19" s="58"/>
    </row>
    <row r="20" spans="1:11">
      <c r="A20" s="2"/>
      <c r="B20" s="4"/>
      <c r="C20" s="17"/>
      <c r="D20" s="17"/>
      <c r="E20" s="17"/>
      <c r="F20" s="4"/>
      <c r="G20" s="17"/>
      <c r="H20" s="4"/>
      <c r="I20" s="17"/>
      <c r="J20" s="57"/>
      <c r="K20" s="19"/>
    </row>
    <row r="21" spans="1:11">
      <c r="A21" s="3" t="s">
        <v>6</v>
      </c>
      <c r="B21" s="12">
        <f>SUM(B8:B20)</f>
        <v>76989.400000000009</v>
      </c>
      <c r="C21" s="18">
        <f>SUM(C8:C19)</f>
        <v>0.99999999999999989</v>
      </c>
      <c r="D21" s="101">
        <f>SUM(D8:D20)</f>
        <v>71730.100000000006</v>
      </c>
      <c r="E21" s="100">
        <f>SUM(E8:E19)</f>
        <v>0.99999999999999978</v>
      </c>
      <c r="F21" s="13">
        <f>SUM(F8:F20)</f>
        <v>77622.600000000006</v>
      </c>
      <c r="G21" s="49">
        <f>SUM(G8:G19)</f>
        <v>1</v>
      </c>
      <c r="H21" s="34">
        <f>SUM(H8:H19)</f>
        <v>76989.400000000009</v>
      </c>
      <c r="I21" s="51">
        <f>SUM(I8:I19)</f>
        <v>0.99999999999999989</v>
      </c>
      <c r="J21" s="60"/>
      <c r="K21" s="19"/>
    </row>
    <row r="22" spans="1:11">
      <c r="A22" s="2"/>
      <c r="B22" s="1"/>
      <c r="C22" s="1"/>
      <c r="D22" s="1"/>
      <c r="E22" s="1"/>
      <c r="F22" s="56"/>
      <c r="G22" s="1"/>
      <c r="H22" s="1"/>
      <c r="I22" s="1"/>
    </row>
    <row r="23" spans="1:11">
      <c r="B23" s="1"/>
      <c r="C23" s="1"/>
      <c r="D23" s="1"/>
      <c r="E23" s="1"/>
      <c r="F23" s="1"/>
      <c r="G23" s="1"/>
      <c r="H23" s="1"/>
      <c r="I23" s="1"/>
    </row>
    <row r="24" spans="1:11">
      <c r="A24" s="20"/>
      <c r="B24" s="1"/>
      <c r="C24" s="1"/>
      <c r="D24" s="1"/>
      <c r="E24" s="1"/>
      <c r="F24" s="1"/>
      <c r="G24" s="1"/>
      <c r="H24" s="1"/>
      <c r="I24" s="1"/>
    </row>
    <row r="25" spans="1:11">
      <c r="B25" s="1"/>
      <c r="C25" s="1"/>
      <c r="D25" s="1"/>
      <c r="E25" s="1"/>
      <c r="F25" s="1"/>
      <c r="G25" s="1"/>
    </row>
    <row r="26" spans="1:11">
      <c r="B26" s="1"/>
      <c r="C26" s="1"/>
      <c r="D26" s="1"/>
      <c r="E26" s="1"/>
      <c r="F26" s="1"/>
      <c r="G26" s="1"/>
    </row>
  </sheetData>
  <mergeCells count="5">
    <mergeCell ref="A4:B4"/>
    <mergeCell ref="B5:C5"/>
    <mergeCell ref="F5:G5"/>
    <mergeCell ref="H5:I5"/>
    <mergeCell ref="D5:E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31"/>
  <sheetViews>
    <sheetView zoomScaleNormal="100" workbookViewId="0"/>
  </sheetViews>
  <sheetFormatPr baseColWidth="10" defaultRowHeight="15"/>
  <cols>
    <col min="1" max="1" width="50.42578125" customWidth="1"/>
    <col min="2" max="6" width="12.85546875" customWidth="1"/>
    <col min="7" max="7" width="13.140625" customWidth="1"/>
  </cols>
  <sheetData>
    <row r="1" spans="1:10" ht="18.75">
      <c r="A1" s="95" t="s">
        <v>34</v>
      </c>
      <c r="B1" s="14"/>
      <c r="C1" s="19"/>
      <c r="D1" s="119" t="s">
        <v>40</v>
      </c>
      <c r="E1" s="118">
        <v>71217.600000000006</v>
      </c>
      <c r="F1" s="19"/>
      <c r="G1" s="115"/>
      <c r="H1" s="19"/>
      <c r="I1" s="19"/>
    </row>
    <row r="2" spans="1:10" ht="18.75">
      <c r="A2" s="92"/>
      <c r="B2" s="19"/>
      <c r="D2" t="s">
        <v>36</v>
      </c>
      <c r="E2" s="116">
        <v>71730.7</v>
      </c>
      <c r="G2" s="116"/>
      <c r="H2" s="19"/>
      <c r="I2" s="19"/>
    </row>
    <row r="3" spans="1:10" ht="18.75">
      <c r="A3" s="114"/>
      <c r="B3" s="120" t="s">
        <v>30</v>
      </c>
      <c r="C3" s="120"/>
      <c r="D3" s="127" t="s">
        <v>32</v>
      </c>
      <c r="E3" s="127"/>
      <c r="F3" s="126" t="s">
        <v>29</v>
      </c>
      <c r="G3" s="126"/>
      <c r="H3" s="122" t="s">
        <v>30</v>
      </c>
      <c r="I3" s="122"/>
      <c r="J3" s="89"/>
    </row>
    <row r="4" spans="1:10">
      <c r="A4" s="62"/>
      <c r="B4" s="37">
        <v>2018</v>
      </c>
      <c r="C4" s="37">
        <v>2018</v>
      </c>
      <c r="D4" s="117">
        <v>2017</v>
      </c>
      <c r="E4" s="117">
        <v>2017</v>
      </c>
      <c r="F4" s="54">
        <v>2017</v>
      </c>
      <c r="G4" s="54">
        <v>2017</v>
      </c>
      <c r="H4" s="10">
        <v>2017</v>
      </c>
      <c r="I4" s="10">
        <v>2017</v>
      </c>
      <c r="J4" s="90"/>
    </row>
    <row r="5" spans="1:10">
      <c r="C5" s="1"/>
      <c r="D5" s="1" t="s">
        <v>41</v>
      </c>
      <c r="E5" s="1"/>
      <c r="F5" s="1"/>
      <c r="J5" s="19"/>
    </row>
    <row r="6" spans="1:10">
      <c r="B6" s="22">
        <f>+B8+B21+B22+B23+B24+B25+B27+B28+B29+B30+B26</f>
        <v>0.99999999999999967</v>
      </c>
      <c r="C6" s="73">
        <f t="shared" ref="C6" si="0">+C8+C21+C22+C23+C24+C25+C27+C28+C29+C30</f>
        <v>76989.400000000009</v>
      </c>
      <c r="D6" s="22">
        <f>+D8+D21+D22+D23+D24+D25+D27+D28+D29+D30+D26</f>
        <v>0.92409555979830615</v>
      </c>
      <c r="E6" s="75">
        <f>+E8+E21+E22+E23+E24+E25+E26+E27+E28+E29+E30</f>
        <v>71730.700000000012</v>
      </c>
      <c r="F6" s="22">
        <f>+F8+F21+F22+F23+F24+F25+F27+F28+F29+F30+F26</f>
        <v>0.99999999999999989</v>
      </c>
      <c r="G6" s="75">
        <f>+G8+G21+G22+G23+G24+G25+G26+G27+G28+G29+G30</f>
        <v>77622.600000000006</v>
      </c>
      <c r="H6" s="22">
        <f>+H8+H21+H22+H23+H24+H25+H27+H28+H29+H30+H26</f>
        <v>0.99999999999999967</v>
      </c>
      <c r="I6" s="75">
        <f>+I8+I21+I22+I23+I24+I25+I26+I27+I28+I29+I30</f>
        <v>76989.400000000009</v>
      </c>
      <c r="J6" s="60"/>
    </row>
    <row r="7" spans="1:10">
      <c r="C7" s="62"/>
      <c r="D7" s="62"/>
      <c r="E7" s="62"/>
      <c r="F7" s="1"/>
      <c r="G7" s="76"/>
      <c r="I7" s="62"/>
      <c r="J7" s="19"/>
    </row>
    <row r="8" spans="1:10">
      <c r="A8" t="s">
        <v>0</v>
      </c>
      <c r="B8" s="21">
        <f t="shared" ref="B8:H8" si="1">SUM(B9:B19)</f>
        <v>0.75328291946683545</v>
      </c>
      <c r="C8" s="74">
        <f t="shared" si="1"/>
        <v>57994.8</v>
      </c>
      <c r="D8" s="21">
        <f t="shared" si="1"/>
        <v>0.73025124126220975</v>
      </c>
      <c r="E8" s="77">
        <f t="shared" si="1"/>
        <v>56684</v>
      </c>
      <c r="F8" s="21">
        <f t="shared" si="1"/>
        <v>0.74995941903517782</v>
      </c>
      <c r="G8" s="77">
        <f t="shared" si="1"/>
        <v>58213.8</v>
      </c>
      <c r="H8" s="21">
        <f t="shared" si="1"/>
        <v>0.75328291946683545</v>
      </c>
      <c r="I8" s="74">
        <f t="shared" ref="I8" si="2">SUM(I9:I19)</f>
        <v>57994.8</v>
      </c>
      <c r="J8" s="57"/>
    </row>
    <row r="9" spans="1:10">
      <c r="C9" s="1"/>
      <c r="D9" s="1"/>
      <c r="E9" s="1"/>
      <c r="F9" s="1"/>
      <c r="G9" s="76"/>
      <c r="I9" s="62"/>
      <c r="J9" s="91"/>
    </row>
    <row r="10" spans="1:10">
      <c r="A10" s="24" t="s">
        <v>7</v>
      </c>
      <c r="B10" s="6">
        <f>+C10/$C$6</f>
        <v>0.25431552915076616</v>
      </c>
      <c r="C10" s="113">
        <v>19579.599999999999</v>
      </c>
      <c r="D10" s="6">
        <f>+E10/$G$6</f>
        <v>0.26658730833545902</v>
      </c>
      <c r="E10" s="76">
        <v>20693.2</v>
      </c>
      <c r="F10" s="6">
        <f>+G10/$G$6</f>
        <v>0.25506231432598236</v>
      </c>
      <c r="G10" s="76">
        <v>19798.599999999999</v>
      </c>
      <c r="H10" s="6">
        <f>+I10/$I$6</f>
        <v>0.25431552915076616</v>
      </c>
      <c r="I10" s="62">
        <v>19579.599999999999</v>
      </c>
      <c r="J10" s="91"/>
    </row>
    <row r="11" spans="1:10">
      <c r="A11" s="24" t="s">
        <v>8</v>
      </c>
      <c r="B11" s="6">
        <f t="shared" ref="B11:B30" si="3">+C11/$C$6</f>
        <v>3.2082338607652478E-4</v>
      </c>
      <c r="C11" s="113">
        <v>24.7</v>
      </c>
      <c r="D11" s="6">
        <f t="shared" ref="D11:D19" si="4">+E11/$G$6</f>
        <v>3.8906194845315662E-4</v>
      </c>
      <c r="E11" s="76">
        <v>30.2</v>
      </c>
      <c r="F11" s="6">
        <f t="shared" ref="F11:F19" si="5">+G11/$G$6</f>
        <v>3.1820629558917116E-4</v>
      </c>
      <c r="G11" s="76">
        <v>24.7</v>
      </c>
      <c r="H11" s="6">
        <f t="shared" ref="H11:H30" si="6">+I11/$I$6</f>
        <v>3.2082338607652478E-4</v>
      </c>
      <c r="I11" s="62">
        <v>24.7</v>
      </c>
      <c r="J11" s="91"/>
    </row>
    <row r="12" spans="1:10">
      <c r="A12" s="24" t="s">
        <v>9</v>
      </c>
      <c r="B12" s="6">
        <f t="shared" si="3"/>
        <v>1.8184321478021646E-2</v>
      </c>
      <c r="C12" s="113">
        <v>1400</v>
      </c>
      <c r="D12" s="6">
        <f t="shared" si="4"/>
        <v>0</v>
      </c>
      <c r="E12" s="76">
        <v>0</v>
      </c>
      <c r="F12" s="6">
        <f t="shared" si="5"/>
        <v>1.8035984365378122E-2</v>
      </c>
      <c r="G12" s="76">
        <v>1400</v>
      </c>
      <c r="H12" s="6">
        <f t="shared" si="6"/>
        <v>1.8184321478021646E-2</v>
      </c>
      <c r="I12" s="62">
        <v>1400</v>
      </c>
      <c r="J12" s="91"/>
    </row>
    <row r="13" spans="1:10">
      <c r="A13" s="24" t="s">
        <v>10</v>
      </c>
      <c r="B13" s="6">
        <f t="shared" si="3"/>
        <v>3.2178455735464878E-2</v>
      </c>
      <c r="C13" s="113">
        <v>2477.4</v>
      </c>
      <c r="D13" s="6">
        <f t="shared" si="4"/>
        <v>3.1624810300093016E-2</v>
      </c>
      <c r="E13" s="76">
        <v>2454.8000000000002</v>
      </c>
      <c r="F13" s="6">
        <f t="shared" si="5"/>
        <v>3.1915962619134118E-2</v>
      </c>
      <c r="G13" s="76">
        <v>2477.4</v>
      </c>
      <c r="H13" s="6">
        <f t="shared" si="6"/>
        <v>3.2178455735464878E-2</v>
      </c>
      <c r="I13" s="62">
        <v>2477.4</v>
      </c>
      <c r="J13" s="91"/>
    </row>
    <row r="14" spans="1:10">
      <c r="A14" s="24" t="s">
        <v>24</v>
      </c>
      <c r="B14" s="6">
        <f t="shared" si="3"/>
        <v>6.1572112524581293E-2</v>
      </c>
      <c r="C14" s="113">
        <v>4740.3999999999996</v>
      </c>
      <c r="D14" s="6">
        <f t="shared" si="4"/>
        <v>6.0866294094761061E-2</v>
      </c>
      <c r="E14" s="76">
        <v>4724.6000000000004</v>
      </c>
      <c r="F14" s="6">
        <f t="shared" si="5"/>
        <v>6.1069843061170317E-2</v>
      </c>
      <c r="G14" s="76">
        <v>4740.3999999999996</v>
      </c>
      <c r="H14" s="6">
        <f t="shared" si="6"/>
        <v>6.1572112524581293E-2</v>
      </c>
      <c r="I14" s="62">
        <v>4740.3999999999996</v>
      </c>
      <c r="J14" s="91"/>
    </row>
    <row r="15" spans="1:10">
      <c r="A15" s="24" t="s">
        <v>11</v>
      </c>
      <c r="B15" s="6">
        <f t="shared" si="3"/>
        <v>0.32930767092612745</v>
      </c>
      <c r="C15" s="113">
        <v>25353.200000000001</v>
      </c>
      <c r="D15" s="6">
        <f t="shared" si="4"/>
        <v>0.3373592227006052</v>
      </c>
      <c r="E15" s="76">
        <v>26186.7</v>
      </c>
      <c r="F15" s="6">
        <f t="shared" si="5"/>
        <v>0.32662137058021762</v>
      </c>
      <c r="G15" s="76">
        <v>25353.200000000001</v>
      </c>
      <c r="H15" s="6">
        <f t="shared" si="6"/>
        <v>0.32930767092612745</v>
      </c>
      <c r="I15" s="62">
        <v>25353.200000000001</v>
      </c>
      <c r="J15" s="91"/>
    </row>
    <row r="16" spans="1:10">
      <c r="A16" s="24" t="s">
        <v>12</v>
      </c>
      <c r="B16" s="6">
        <f t="shared" si="3"/>
        <v>5.1305764170132507E-3</v>
      </c>
      <c r="C16" s="113">
        <v>395</v>
      </c>
      <c r="D16" s="6">
        <f t="shared" si="4"/>
        <v>6.6372422464591498E-3</v>
      </c>
      <c r="E16" s="115">
        <v>515.20000000000005</v>
      </c>
      <c r="F16" s="6">
        <f t="shared" si="5"/>
        <v>5.0887241602316849E-3</v>
      </c>
      <c r="G16" s="76">
        <v>395</v>
      </c>
      <c r="H16" s="6">
        <f t="shared" si="6"/>
        <v>5.1305764170132507E-3</v>
      </c>
      <c r="I16" s="62">
        <v>395</v>
      </c>
      <c r="J16" s="91"/>
    </row>
    <row r="17" spans="1:10">
      <c r="A17" s="24" t="s">
        <v>13</v>
      </c>
      <c r="B17" s="6">
        <f t="shared" si="3"/>
        <v>2.4435831426144375E-2</v>
      </c>
      <c r="C17" s="113">
        <v>1881.3</v>
      </c>
      <c r="D17" s="6">
        <f t="shared" si="4"/>
        <v>2.2916006420810431E-2</v>
      </c>
      <c r="E17" s="76">
        <v>1778.8</v>
      </c>
      <c r="F17" s="6">
        <f t="shared" si="5"/>
        <v>2.4236498133275615E-2</v>
      </c>
      <c r="G17" s="76">
        <v>1881.3</v>
      </c>
      <c r="H17" s="6">
        <f t="shared" si="6"/>
        <v>2.4435831426144375E-2</v>
      </c>
      <c r="I17" s="62">
        <v>1881.3</v>
      </c>
      <c r="J17" s="91"/>
    </row>
    <row r="18" spans="1:10">
      <c r="A18" s="24" t="s">
        <v>14</v>
      </c>
      <c r="B18" s="6">
        <f t="shared" si="3"/>
        <v>4.4577565223264497E-3</v>
      </c>
      <c r="C18" s="113">
        <v>343.2</v>
      </c>
      <c r="D18" s="6">
        <f t="shared" si="4"/>
        <v>3.8687186463736076E-3</v>
      </c>
      <c r="E18" s="76">
        <v>300.3</v>
      </c>
      <c r="F18" s="6">
        <f t="shared" si="5"/>
        <v>4.421392738712694E-3</v>
      </c>
      <c r="G18" s="76">
        <v>343.2</v>
      </c>
      <c r="H18" s="6">
        <f t="shared" si="6"/>
        <v>4.4577565223264497E-3</v>
      </c>
      <c r="I18" s="62">
        <v>343.2</v>
      </c>
      <c r="J18" s="91"/>
    </row>
    <row r="19" spans="1:10">
      <c r="A19" s="24" t="s">
        <v>15</v>
      </c>
      <c r="B19" s="6">
        <f t="shared" si="3"/>
        <v>2.3379841900313548E-2</v>
      </c>
      <c r="C19" s="113">
        <v>1800</v>
      </c>
      <c r="D19" s="6">
        <f t="shared" si="4"/>
        <v>2.5765691950540176E-6</v>
      </c>
      <c r="E19" s="76">
        <v>0.2</v>
      </c>
      <c r="F19" s="6">
        <f t="shared" si="5"/>
        <v>2.3189122755486159E-2</v>
      </c>
      <c r="G19" s="76">
        <v>1800</v>
      </c>
      <c r="H19" s="6">
        <f t="shared" si="6"/>
        <v>2.3379841900313548E-2</v>
      </c>
      <c r="I19" s="62">
        <v>1800</v>
      </c>
      <c r="J19" s="91"/>
    </row>
    <row r="20" spans="1:10">
      <c r="B20" s="6"/>
      <c r="C20" s="1"/>
      <c r="D20" s="1"/>
      <c r="E20" s="76"/>
      <c r="F20" s="1"/>
      <c r="G20" s="76"/>
      <c r="I20" s="62"/>
      <c r="J20" s="91"/>
    </row>
    <row r="21" spans="1:10">
      <c r="A21" t="s">
        <v>3</v>
      </c>
      <c r="B21" s="31">
        <f t="shared" si="3"/>
        <v>7.833545916710611E-3</v>
      </c>
      <c r="C21" s="63">
        <f>+Ingresos!B11</f>
        <v>603.1</v>
      </c>
      <c r="D21" s="39">
        <f>+E21/$G$6</f>
        <v>8.0247247579957378E-3</v>
      </c>
      <c r="E21" s="78">
        <f>+Ingresos!D11</f>
        <v>622.9</v>
      </c>
      <c r="F21" s="39">
        <f>+G21/$G$6</f>
        <v>7.7696444076853907E-3</v>
      </c>
      <c r="G21" s="78">
        <f>+Ingresos!F11</f>
        <v>603.1</v>
      </c>
      <c r="H21" s="55">
        <f t="shared" si="6"/>
        <v>7.833545916710611E-3</v>
      </c>
      <c r="I21" s="63">
        <f>+Ingresos!H11</f>
        <v>603.1</v>
      </c>
      <c r="J21" s="91"/>
    </row>
    <row r="22" spans="1:10">
      <c r="A22" t="s">
        <v>16</v>
      </c>
      <c r="B22" s="25">
        <f t="shared" si="3"/>
        <v>3.234990790940051E-2</v>
      </c>
      <c r="C22" s="64">
        <f>+Ingresos!B14</f>
        <v>2490.6</v>
      </c>
      <c r="D22" s="40">
        <f t="shared" ref="D22:D26" si="7">+E22/$G$6</f>
        <v>2.426484039442121E-2</v>
      </c>
      <c r="E22" s="79">
        <f>+Ingresos!D14</f>
        <v>1883.5</v>
      </c>
      <c r="F22" s="40">
        <f t="shared" ref="F22:F30" si="8">+G22/$G$6</f>
        <v>3.2086016186007676E-2</v>
      </c>
      <c r="G22" s="79">
        <f>+Ingresos!F14</f>
        <v>2490.6</v>
      </c>
      <c r="H22" s="25">
        <f t="shared" si="6"/>
        <v>3.234990790940051E-2</v>
      </c>
      <c r="I22" s="64">
        <f>+Ingresos!H14</f>
        <v>2490.6</v>
      </c>
      <c r="J22" s="91"/>
    </row>
    <row r="23" spans="1:10">
      <c r="A23" t="s">
        <v>17</v>
      </c>
      <c r="B23" s="26">
        <f t="shared" si="3"/>
        <v>5.7579355080049979E-3</v>
      </c>
      <c r="C23" s="65">
        <f>+Ingresos!B15</f>
        <v>443.3</v>
      </c>
      <c r="D23" s="41">
        <f t="shared" si="7"/>
        <v>5.4262547247837609E-3</v>
      </c>
      <c r="E23" s="80">
        <f>+Ingresos!D15</f>
        <v>421.2</v>
      </c>
      <c r="F23" s="41">
        <f t="shared" si="8"/>
        <v>5.7109656208372299E-3</v>
      </c>
      <c r="G23" s="80">
        <f>+Ingresos!F15</f>
        <v>443.3</v>
      </c>
      <c r="H23" s="26">
        <f t="shared" si="6"/>
        <v>5.7579355080049979E-3</v>
      </c>
      <c r="I23" s="65">
        <f>+Ingresos!H15</f>
        <v>443.3</v>
      </c>
      <c r="J23" s="91"/>
    </row>
    <row r="24" spans="1:10">
      <c r="A24" t="s">
        <v>18</v>
      </c>
      <c r="B24" s="27">
        <f t="shared" si="3"/>
        <v>3.2705801058327509E-3</v>
      </c>
      <c r="C24" s="66">
        <f>+Ingresos!B16</f>
        <v>251.8</v>
      </c>
      <c r="D24" s="42">
        <f t="shared" si="7"/>
        <v>2.2300206383192521E-3</v>
      </c>
      <c r="E24" s="81">
        <v>173.1</v>
      </c>
      <c r="F24" s="42">
        <f t="shared" si="8"/>
        <v>3.2439006165730084E-3</v>
      </c>
      <c r="G24" s="81">
        <f>+Ingresos!F16</f>
        <v>251.8</v>
      </c>
      <c r="H24" s="27">
        <f t="shared" si="6"/>
        <v>3.2705801058327509E-3</v>
      </c>
      <c r="I24" s="66">
        <f>+Ingresos!H16</f>
        <v>251.8</v>
      </c>
      <c r="J24" s="91"/>
    </row>
    <row r="25" spans="1:10">
      <c r="A25" t="s">
        <v>19</v>
      </c>
      <c r="B25" s="28">
        <f t="shared" si="3"/>
        <v>7.6854735846752908E-3</v>
      </c>
      <c r="C25" s="67">
        <f>+Ingresos!B12+Ingresos!B17</f>
        <v>591.69999999999993</v>
      </c>
      <c r="D25" s="43">
        <f t="shared" si="7"/>
        <v>2.5314792341405721E-3</v>
      </c>
      <c r="E25" s="82">
        <v>196.5</v>
      </c>
      <c r="F25" s="43">
        <f t="shared" si="8"/>
        <v>7.9384096899614287E-3</v>
      </c>
      <c r="G25" s="82">
        <v>616.20000000000005</v>
      </c>
      <c r="H25" s="28">
        <f t="shared" si="6"/>
        <v>7.6854735846752908E-3</v>
      </c>
      <c r="I25" s="67">
        <f>+Ingresos!H12+Ingresos!H17</f>
        <v>591.69999999999993</v>
      </c>
      <c r="J25" s="91"/>
    </row>
    <row r="26" spans="1:10">
      <c r="A26" t="s">
        <v>31</v>
      </c>
      <c r="B26" s="53">
        <f t="shared" si="3"/>
        <v>0</v>
      </c>
      <c r="C26" s="68">
        <f>+Ingresos!B19</f>
        <v>0</v>
      </c>
      <c r="D26" s="41">
        <f t="shared" si="7"/>
        <v>0</v>
      </c>
      <c r="E26" s="83">
        <f>+Ingresos!D19</f>
        <v>0</v>
      </c>
      <c r="F26" s="107">
        <f t="shared" si="8"/>
        <v>0</v>
      </c>
      <c r="G26" s="83">
        <f>+Ingresos!F19</f>
        <v>0</v>
      </c>
      <c r="H26" s="53">
        <f t="shared" si="6"/>
        <v>0</v>
      </c>
      <c r="I26" s="68">
        <f>+Ingresos!H19</f>
        <v>0</v>
      </c>
      <c r="J26" s="91"/>
    </row>
    <row r="27" spans="1:10">
      <c r="A27" t="s">
        <v>20</v>
      </c>
      <c r="B27" s="23">
        <f t="shared" si="3"/>
        <v>6.3645125173075767E-5</v>
      </c>
      <c r="C27" s="69">
        <f>+Ingresos!B18</f>
        <v>4.9000000000000004</v>
      </c>
      <c r="D27" s="44">
        <f t="shared" ref="D27:D30" si="9">+E27/$G$6</f>
        <v>4.3801676315918297E-5</v>
      </c>
      <c r="E27" s="84">
        <v>3.4</v>
      </c>
      <c r="F27" s="44">
        <f t="shared" si="8"/>
        <v>6.3125945278823441E-5</v>
      </c>
      <c r="G27" s="84">
        <f>+Ingresos!F18</f>
        <v>4.9000000000000004</v>
      </c>
      <c r="H27" s="23">
        <f t="shared" si="6"/>
        <v>6.3645125173075767E-5</v>
      </c>
      <c r="I27" s="69">
        <f>+Ingresos!H18</f>
        <v>4.9000000000000004</v>
      </c>
      <c r="J27" s="91"/>
    </row>
    <row r="28" spans="1:10">
      <c r="A28" t="s">
        <v>21</v>
      </c>
      <c r="B28" s="26">
        <f t="shared" si="3"/>
        <v>1.9288369567758677E-2</v>
      </c>
      <c r="C28" s="70">
        <f>+Ingresos!B13</f>
        <v>1485</v>
      </c>
      <c r="D28" s="45">
        <f t="shared" si="9"/>
        <v>0</v>
      </c>
      <c r="E28" s="85">
        <f>+Ingresos!D13</f>
        <v>0</v>
      </c>
      <c r="F28" s="45">
        <f t="shared" si="8"/>
        <v>1.9408007461744387E-2</v>
      </c>
      <c r="G28" s="85">
        <f>+Ingresos!F13</f>
        <v>1506.5</v>
      </c>
      <c r="H28" s="26">
        <f t="shared" si="6"/>
        <v>1.9288369567758677E-2</v>
      </c>
      <c r="I28" s="70">
        <f>+Ingresos!H13</f>
        <v>1485</v>
      </c>
      <c r="J28" s="91"/>
    </row>
    <row r="29" spans="1:10">
      <c r="A29" t="s">
        <v>22</v>
      </c>
      <c r="B29" s="29">
        <f t="shared" si="3"/>
        <v>0.13694742393108661</v>
      </c>
      <c r="C29" s="71">
        <f>+Ingresos!B9</f>
        <v>10543.5</v>
      </c>
      <c r="D29" s="46">
        <f t="shared" si="9"/>
        <v>0.11628700919577545</v>
      </c>
      <c r="E29" s="86">
        <f>+Ingresos!D9</f>
        <v>9026.5</v>
      </c>
      <c r="F29" s="46">
        <f t="shared" si="8"/>
        <v>0.13984586963075188</v>
      </c>
      <c r="G29" s="86">
        <f>+Ingresos!F9</f>
        <v>10855.2</v>
      </c>
      <c r="H29" s="25">
        <f t="shared" si="6"/>
        <v>0.13694742393108661</v>
      </c>
      <c r="I29" s="71">
        <f>+Ingresos!H9</f>
        <v>10543.5</v>
      </c>
      <c r="J29" s="91"/>
    </row>
    <row r="30" spans="1:10">
      <c r="A30" t="s">
        <v>23</v>
      </c>
      <c r="B30" s="30">
        <f t="shared" si="3"/>
        <v>3.3520198884521762E-2</v>
      </c>
      <c r="C30" s="72">
        <f>+Ingresos!B10</f>
        <v>2580.6999999999998</v>
      </c>
      <c r="D30" s="47">
        <f t="shared" si="9"/>
        <v>3.5036187914344527E-2</v>
      </c>
      <c r="E30" s="87">
        <f>+Ingresos!D10</f>
        <v>2719.6</v>
      </c>
      <c r="F30" s="47">
        <f t="shared" si="8"/>
        <v>3.3974641405982275E-2</v>
      </c>
      <c r="G30" s="87">
        <f>+Ingresos!F10</f>
        <v>2637.2</v>
      </c>
      <c r="H30" s="30">
        <f t="shared" si="6"/>
        <v>3.3520198884521762E-2</v>
      </c>
      <c r="I30" s="72">
        <f>+Ingresos!H10</f>
        <v>2580.6999999999998</v>
      </c>
      <c r="J30" s="91"/>
    </row>
    <row r="31" spans="1:10">
      <c r="G31" s="76"/>
      <c r="J31" s="19"/>
    </row>
  </sheetData>
  <mergeCells count="4">
    <mergeCell ref="F3:G3"/>
    <mergeCell ref="B3:C3"/>
    <mergeCell ref="H3:I3"/>
    <mergeCell ref="D3:E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Tributarios (grafica)</vt:lpstr>
      <vt:lpstr>Ingresos</vt:lpstr>
      <vt:lpstr>Tributarios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ventanilla5</dc:creator>
  <cp:lastModifiedBy>transpfis08</cp:lastModifiedBy>
  <cp:lastPrinted>2012-11-29T20:50:10Z</cp:lastPrinted>
  <dcterms:created xsi:type="dcterms:W3CDTF">2011-01-04T18:11:36Z</dcterms:created>
  <dcterms:modified xsi:type="dcterms:W3CDTF">2018-02-26T18:23:36Z</dcterms:modified>
</cp:coreProperties>
</file>