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660" activeTab="0"/>
  </bookViews>
  <sheets>
    <sheet name="Aportes constitucionales" sheetId="1" r:id="rId1"/>
    <sheet name="Asig Cump Acdos Paz" sheetId="2" r:id="rId2"/>
    <sheet name="Rigidez presupuestaria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'Aportes constitucionales'!#REF!</definedName>
    <definedName name="Bodoque">'[1]Indic. '!$A$1</definedName>
    <definedName name="C.1" localSheetId="0">#REF!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<sst xmlns="http://schemas.openxmlformats.org/spreadsheetml/2006/main" count="101" uniqueCount="60">
  <si>
    <t>Aportes Constitucionales</t>
  </si>
  <si>
    <t>Aprobado</t>
  </si>
  <si>
    <t>Aporte</t>
  </si>
  <si>
    <t>Total:</t>
  </si>
  <si>
    <t>Municipalidades</t>
  </si>
  <si>
    <t>5% del O.J.</t>
  </si>
  <si>
    <t>Asignaciones en cumplimiento de los Acuerdos de Paz</t>
  </si>
  <si>
    <t>(En Millones de Quetzales)</t>
  </si>
  <si>
    <t>Descripción</t>
  </si>
  <si>
    <t>Salud, Agua y Saneamiento</t>
  </si>
  <si>
    <t>Educación, Ciencia y Cultura</t>
  </si>
  <si>
    <t>Vivienda</t>
  </si>
  <si>
    <t>Seguridad Interna</t>
  </si>
  <si>
    <t>Organismo Judicial y Corte de Constitucionalidad</t>
  </si>
  <si>
    <t>Ministerio Público</t>
  </si>
  <si>
    <t>(En millones de Quetzales)</t>
  </si>
  <si>
    <t>Vigente</t>
  </si>
  <si>
    <t>Concepto</t>
  </si>
  <si>
    <t>%</t>
  </si>
  <si>
    <t>Remuneraciones</t>
  </si>
  <si>
    <t>Servicios de la Deuda Pública</t>
  </si>
  <si>
    <t>Inversión Física</t>
  </si>
  <si>
    <t>Clases Pasivas</t>
  </si>
  <si>
    <t>Consejos de Desarrollo</t>
  </si>
  <si>
    <t>* No incluye municipalidades ni Consejos de Desarrollo porque se muestran específicamente sus asignaciones.</t>
  </si>
  <si>
    <t>Fuente: Ministerio de Finanzas Públicas. SICOIN</t>
  </si>
  <si>
    <t>Rigidez Presupuestaria de los Ingresos Corrientes (sin donaciones)</t>
  </si>
  <si>
    <t>Aportes Constitucionales*</t>
  </si>
  <si>
    <t>Otros destinos específicos*</t>
  </si>
  <si>
    <t>Iva Paz*</t>
  </si>
  <si>
    <t xml:space="preserve"> </t>
  </si>
  <si>
    <t>Variación</t>
  </si>
  <si>
    <t>(a)</t>
  </si>
  <si>
    <t>(b)</t>
  </si>
  <si>
    <t>(d)</t>
  </si>
  <si>
    <t>(c)</t>
  </si>
  <si>
    <t>%  2017</t>
  </si>
  <si>
    <t>Ejecutado</t>
  </si>
  <si>
    <t>(d-b)</t>
  </si>
  <si>
    <t>(d-c)</t>
  </si>
  <si>
    <t>Presupuesto Ciudadano 2017</t>
  </si>
  <si>
    <t>Presupuesto 2016 y  2017</t>
  </si>
  <si>
    <t>(e)</t>
  </si>
  <si>
    <t>(f)</t>
  </si>
  <si>
    <t>Aportes Institucionales**</t>
  </si>
  <si>
    <t>**Corresponde al monto total de aportes que se trasladan a través de Obligaciones del Estado a Cargo del Tesoro, con fuente de financiamiento 11 Ingresos corrientes, sin incluir Clases Pasivas</t>
  </si>
  <si>
    <t>Presupuesto Ciudadano 2018</t>
  </si>
  <si>
    <t>Presupuesto 2017  y   2018</t>
  </si>
  <si>
    <t>2017 *</t>
  </si>
  <si>
    <t>Universidad de San Carlos de Guatemala</t>
  </si>
  <si>
    <t>Organismo Judicial</t>
  </si>
  <si>
    <t>Corte de Constitucionalidad</t>
  </si>
  <si>
    <t xml:space="preserve">Deporte Federado </t>
  </si>
  <si>
    <t>Deporte no Federado</t>
  </si>
  <si>
    <t xml:space="preserve">Educación Física, Recreación y Deportes </t>
  </si>
  <si>
    <t>*Información preliminar a Dic-2017</t>
  </si>
  <si>
    <t>2017*</t>
  </si>
  <si>
    <t>2017***</t>
  </si>
  <si>
    <t>%  2018</t>
  </si>
  <si>
    <t>***Información preliminar a Dic-2017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</si>
</sst>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.0"/>
    <numFmt numFmtId="173" formatCode="_([$€-2]* #,##0.00_);_([$€-2]* \(#,##0.00\);_([$€-2]* &quot;-&quot;??_)"/>
    <numFmt numFmtId="174" formatCode="0.0000000%"/>
    <numFmt numFmtId="175" formatCode="0.0%"/>
    <numFmt numFmtId="176" formatCode="&quot;Q&quot;#,##0.0"/>
    <numFmt numFmtId="177" formatCode="_(* #,##0.000_);_(* \(#,##0.000\);_(* &quot;-&quot;??_);_(@_)"/>
    <numFmt numFmtId="178" formatCode="#,##0.0_);[Red]\(#,##0.0\)"/>
    <numFmt numFmtId="179" formatCode="#,##0.000000"/>
    <numFmt numFmtId="180" formatCode="&quot;Q&quot;#,##0.00"/>
    <numFmt numFmtId="181" formatCode="&quot;Q&quot;#,##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9FF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D7FF65"/>
        <bgColor indexed="64"/>
      </patternFill>
    </fill>
    <fill>
      <patternFill patternType="solid">
        <fgColor rgb="FFE7FFE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6" fillId="0" borderId="0">
      <alignment vertical="top"/>
      <protection/>
    </xf>
    <xf numFmtId="17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172" fontId="0" fillId="32" borderId="10" xfId="0" applyNumberFormat="1" applyFill="1" applyBorder="1" applyAlignment="1">
      <alignment/>
    </xf>
    <xf numFmtId="0" fontId="3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32" borderId="12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1" fillId="0" borderId="0" xfId="0" applyFont="1" applyAlignment="1">
      <alignment/>
    </xf>
    <xf numFmtId="0" fontId="11" fillId="32" borderId="0" xfId="0" applyFont="1" applyFill="1" applyBorder="1" applyAlignment="1">
      <alignment/>
    </xf>
    <xf numFmtId="9" fontId="11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10" fontId="11" fillId="32" borderId="0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11" fillId="32" borderId="14" xfId="0" applyFont="1" applyFill="1" applyBorder="1" applyAlignment="1">
      <alignment/>
    </xf>
    <xf numFmtId="0" fontId="16" fillId="0" borderId="0" xfId="0" applyFont="1" applyAlignment="1">
      <alignment/>
    </xf>
    <xf numFmtId="4" fontId="0" fillId="32" borderId="10" xfId="0" applyNumberFormat="1" applyFill="1" applyBorder="1" applyAlignment="1">
      <alignment/>
    </xf>
    <xf numFmtId="4" fontId="3" fillId="32" borderId="15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horizontal="right" vertical="justify"/>
    </xf>
    <xf numFmtId="172" fontId="12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176" fontId="11" fillId="32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80" fontId="3" fillId="32" borderId="16" xfId="0" applyNumberFormat="1" applyFont="1" applyFill="1" applyBorder="1" applyAlignment="1">
      <alignment/>
    </xf>
    <xf numFmtId="172" fontId="0" fillId="32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top" wrapText="1"/>
    </xf>
    <xf numFmtId="10" fontId="0" fillId="32" borderId="16" xfId="0" applyNumberFormat="1" applyFill="1" applyBorder="1" applyAlignment="1">
      <alignment/>
    </xf>
    <xf numFmtId="175" fontId="3" fillId="34" borderId="16" xfId="0" applyNumberFormat="1" applyFont="1" applyFill="1" applyBorder="1" applyAlignment="1">
      <alignment/>
    </xf>
    <xf numFmtId="175" fontId="3" fillId="0" borderId="16" xfId="0" applyNumberFormat="1" applyFont="1" applyFill="1" applyBorder="1" applyAlignment="1">
      <alignment/>
    </xf>
    <xf numFmtId="10" fontId="0" fillId="32" borderId="11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6" fontId="11" fillId="32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3" fillId="32" borderId="16" xfId="0" applyNumberFormat="1" applyFont="1" applyFill="1" applyBorder="1" applyAlignment="1">
      <alignment/>
    </xf>
    <xf numFmtId="176" fontId="3" fillId="34" borderId="16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0" fillId="32" borderId="10" xfId="0" applyNumberFormat="1" applyFill="1" applyBorder="1" applyAlignment="1">
      <alignment/>
    </xf>
    <xf numFmtId="0" fontId="16" fillId="35" borderId="0" xfId="0" applyFont="1" applyFill="1" applyAlignment="1">
      <alignment/>
    </xf>
    <xf numFmtId="176" fontId="11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5" fontId="0" fillId="34" borderId="16" xfId="0" applyNumberFormat="1" applyFont="1" applyFill="1" applyBorder="1" applyAlignment="1">
      <alignment/>
    </xf>
    <xf numFmtId="175" fontId="0" fillId="0" borderId="16" xfId="0" applyNumberFormat="1" applyFont="1" applyFill="1" applyBorder="1" applyAlignment="1">
      <alignment/>
    </xf>
    <xf numFmtId="0" fontId="10" fillId="36" borderId="14" xfId="0" applyFont="1" applyFill="1" applyBorder="1" applyAlignment="1">
      <alignment horizontal="center"/>
    </xf>
    <xf numFmtId="0" fontId="10" fillId="36" borderId="14" xfId="0" applyNumberFormat="1" applyFont="1" applyFill="1" applyBorder="1" applyAlignment="1">
      <alignment horizontal="center"/>
    </xf>
    <xf numFmtId="49" fontId="10" fillId="36" borderId="14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176" fontId="12" fillId="37" borderId="10" xfId="0" applyNumberFormat="1" applyFont="1" applyFill="1" applyBorder="1" applyAlignment="1">
      <alignment/>
    </xf>
    <xf numFmtId="0" fontId="11" fillId="38" borderId="12" xfId="0" applyFont="1" applyFill="1" applyBorder="1" applyAlignment="1">
      <alignment/>
    </xf>
    <xf numFmtId="9" fontId="11" fillId="38" borderId="0" xfId="0" applyNumberFormat="1" applyFont="1" applyFill="1" applyBorder="1" applyAlignment="1">
      <alignment horizontal="left"/>
    </xf>
    <xf numFmtId="176" fontId="11" fillId="38" borderId="10" xfId="0" applyNumberFormat="1" applyFont="1" applyFill="1" applyBorder="1" applyAlignment="1">
      <alignment/>
    </xf>
    <xf numFmtId="10" fontId="11" fillId="38" borderId="0" xfId="0" applyNumberFormat="1" applyFont="1" applyFill="1" applyBorder="1" applyAlignment="1">
      <alignment horizontal="left"/>
    </xf>
    <xf numFmtId="0" fontId="11" fillId="38" borderId="13" xfId="0" applyFont="1" applyFill="1" applyBorder="1" applyAlignment="1">
      <alignment/>
    </xf>
    <xf numFmtId="10" fontId="11" fillId="38" borderId="20" xfId="0" applyNumberFormat="1" applyFont="1" applyFill="1" applyBorder="1" applyAlignment="1">
      <alignment horizontal="left"/>
    </xf>
    <xf numFmtId="176" fontId="11" fillId="38" borderId="11" xfId="0" applyNumberFormat="1" applyFont="1" applyFill="1" applyBorder="1" applyAlignment="1">
      <alignment/>
    </xf>
    <xf numFmtId="0" fontId="10" fillId="17" borderId="14" xfId="0" applyFont="1" applyFill="1" applyBorder="1" applyAlignment="1">
      <alignment horizontal="center"/>
    </xf>
    <xf numFmtId="0" fontId="10" fillId="17" borderId="14" xfId="0" applyNumberFormat="1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0" fillId="17" borderId="11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/>
    </xf>
    <xf numFmtId="176" fontId="12" fillId="12" borderId="10" xfId="0" applyNumberFormat="1" applyFont="1" applyFill="1" applyBorder="1" applyAlignment="1">
      <alignment/>
    </xf>
    <xf numFmtId="0" fontId="11" fillId="6" borderId="12" xfId="0" applyFont="1" applyFill="1" applyBorder="1" applyAlignment="1">
      <alignment/>
    </xf>
    <xf numFmtId="176" fontId="11" fillId="6" borderId="10" xfId="0" applyNumberFormat="1" applyFont="1" applyFill="1" applyBorder="1" applyAlignment="1">
      <alignment/>
    </xf>
    <xf numFmtId="0" fontId="4" fillId="39" borderId="14" xfId="0" applyFont="1" applyFill="1" applyBorder="1" applyAlignment="1">
      <alignment horizontal="center"/>
    </xf>
    <xf numFmtId="0" fontId="10" fillId="39" borderId="14" xfId="0" applyFont="1" applyFill="1" applyBorder="1" applyAlignment="1">
      <alignment horizontal="center"/>
    </xf>
    <xf numFmtId="0" fontId="10" fillId="39" borderId="14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49" fontId="2" fillId="39" borderId="11" xfId="0" applyNumberFormat="1" applyFont="1" applyFill="1" applyBorder="1" applyAlignment="1">
      <alignment horizontal="center"/>
    </xf>
    <xf numFmtId="0" fontId="4" fillId="40" borderId="10" xfId="0" applyFont="1" applyFill="1" applyBorder="1" applyAlignment="1">
      <alignment/>
    </xf>
    <xf numFmtId="176" fontId="5" fillId="40" borderId="16" xfId="0" applyNumberFormat="1" applyFont="1" applyFill="1" applyBorder="1" applyAlignment="1">
      <alignment/>
    </xf>
    <xf numFmtId="175" fontId="5" fillId="40" borderId="16" xfId="0" applyNumberFormat="1" applyFont="1" applyFill="1" applyBorder="1" applyAlignment="1">
      <alignment/>
    </xf>
    <xf numFmtId="49" fontId="3" fillId="41" borderId="10" xfId="0" applyNumberFormat="1" applyFont="1" applyFill="1" applyBorder="1" applyAlignment="1">
      <alignment/>
    </xf>
    <xf numFmtId="175" fontId="0" fillId="41" borderId="16" xfId="0" applyNumberFormat="1" applyFont="1" applyFill="1" applyBorder="1" applyAlignment="1">
      <alignment/>
    </xf>
    <xf numFmtId="176" fontId="3" fillId="41" borderId="16" xfId="0" applyNumberFormat="1" applyFont="1" applyFill="1" applyBorder="1" applyAlignment="1">
      <alignment/>
    </xf>
    <xf numFmtId="175" fontId="3" fillId="41" borderId="16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6" borderId="17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17" fillId="36" borderId="19" xfId="0" applyFont="1" applyFill="1" applyBorder="1" applyAlignment="1">
      <alignment vertical="center"/>
    </xf>
    <xf numFmtId="0" fontId="17" fillId="36" borderId="16" xfId="0" applyFont="1" applyFill="1" applyBorder="1" applyAlignment="1">
      <alignment vertical="center"/>
    </xf>
    <xf numFmtId="0" fontId="18" fillId="36" borderId="15" xfId="0" applyFont="1" applyFill="1" applyBorder="1" applyAlignment="1">
      <alignment/>
    </xf>
    <xf numFmtId="0" fontId="9" fillId="17" borderId="14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1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-definido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2018, Aportes Constitucionales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millonesQ.)</a:t>
            </a:r>
          </a:p>
        </c:rich>
      </c:tx>
      <c:layout>
        <c:manualLayout>
          <c:xMode val="factor"/>
          <c:yMode val="factor"/>
          <c:x val="-0.00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3325"/>
          <c:w val="0.90475"/>
          <c:h val="0.88175"/>
        </c:manualLayout>
      </c:layout>
      <c:barChart>
        <c:barDir val="bar"/>
        <c:grouping val="clustered"/>
        <c:varyColors val="0"/>
        <c:ser>
          <c:idx val="1"/>
          <c:order val="0"/>
          <c:tx>
            <c:v>Aprobado 2017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constitucionales'!$C$13:$C$19</c:f>
              <c:numCache/>
            </c:numRef>
          </c:val>
        </c:ser>
        <c:ser>
          <c:idx val="2"/>
          <c:order val="1"/>
          <c:tx>
            <c:v>Vigente 2017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constitucionales'!$D$13:$D$19</c:f>
              <c:numCache/>
            </c:numRef>
          </c:val>
        </c:ser>
        <c:ser>
          <c:idx val="3"/>
          <c:order val="2"/>
          <c:tx>
            <c:v>Ejecutado 2017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constitucionales'!$E$13:$E$19</c:f>
              <c:numCache/>
            </c:numRef>
          </c:val>
        </c:ser>
        <c:ser>
          <c:idx val="4"/>
          <c:order val="3"/>
          <c:tx>
            <c:v>Aprobado 2018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constitucionales'!$F$13:$F$19</c:f>
              <c:numCache/>
            </c:numRef>
          </c:val>
        </c:ser>
        <c:axId val="51944194"/>
        <c:axId val="64844563"/>
      </c:barChart>
      <c:catAx>
        <c:axId val="519441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844563"/>
        <c:crosses val="autoZero"/>
        <c:auto val="1"/>
        <c:lblOffset val="100"/>
        <c:tickLblSkip val="1"/>
        <c:noMultiLvlLbl val="0"/>
      </c:catAx>
      <c:valAx>
        <c:axId val="648445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9441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Asignaciones en cumplimiento de los Acuerdos de Paz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2225"/>
          <c:y val="0.02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13825"/>
          <c:w val="0.9727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2017</c:v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Paz'!$B$13:$B$18</c:f>
              <c:numCache/>
            </c:numRef>
          </c:val>
          <c:shape val="cone"/>
        </c:ser>
        <c:ser>
          <c:idx val="1"/>
          <c:order val="1"/>
          <c:tx>
            <c:v>vigente 2017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Paz'!$C$13:$C$18</c:f>
              <c:numCache/>
            </c:numRef>
          </c:val>
          <c:shape val="cone"/>
        </c:ser>
        <c:ser>
          <c:idx val="2"/>
          <c:order val="2"/>
          <c:tx>
            <c:v>Ejecutado 2017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Paz'!$D$13:$D$18</c:f>
              <c:numCache/>
            </c:numRef>
          </c:val>
          <c:shape val="cone"/>
        </c:ser>
        <c:ser>
          <c:idx val="3"/>
          <c:order val="3"/>
          <c:tx>
            <c:v>Aprobado 2018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Paz'!$E$13:$E$18</c:f>
              <c:numCache/>
            </c:numRef>
          </c:val>
          <c:shape val="cone"/>
        </c:ser>
        <c:shape val="cone"/>
        <c:axId val="46730156"/>
        <c:axId val="17918221"/>
      </c:bar3DChart>
      <c:catAx>
        <c:axId val="467301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918221"/>
        <c:crosses val="autoZero"/>
        <c:auto val="1"/>
        <c:lblOffset val="100"/>
        <c:tickLblSkip val="1"/>
        <c:noMultiLvlLbl val="0"/>
      </c:catAx>
      <c:valAx>
        <c:axId val="17918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301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8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2017 y  2018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presupuesaria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porcentajes)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225"/>
          <c:y val="0.1375"/>
          <c:w val="0.969"/>
          <c:h val="0.8265"/>
        </c:manualLayout>
      </c:layout>
      <c:bar3DChart>
        <c:barDir val="col"/>
        <c:grouping val="clustered"/>
        <c:varyColors val="0"/>
        <c:ser>
          <c:idx val="3"/>
          <c:order val="0"/>
          <c:tx>
            <c:v>Aprobado 2017</c:v>
          </c:tx>
          <c:spPr>
            <a:solidFill>
              <a:srgbClr val="FF9999"/>
            </a:solidFill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presupuestaria'!$C$12:$C$21</c:f>
              <c:numCache/>
            </c:numRef>
          </c:val>
          <c:shape val="box"/>
        </c:ser>
        <c:ser>
          <c:idx val="0"/>
          <c:order val="1"/>
          <c:tx>
            <c:v>Vigente 2017</c:v>
          </c:tx>
          <c:spPr>
            <a:solidFill>
              <a:srgbClr val="35598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presupuestaria'!$E$12:$E$21</c:f>
              <c:numCache/>
            </c:numRef>
          </c:val>
          <c:shape val="box"/>
        </c:ser>
        <c:ser>
          <c:idx val="4"/>
          <c:order val="2"/>
          <c:tx>
            <c:v>Ejecutado 2017</c:v>
          </c:tx>
          <c:spPr>
            <a:solidFill>
              <a:srgbClr val="6A8FC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presupuestaria'!$G$12:$G$21</c:f>
              <c:numCache/>
            </c:numRef>
          </c:val>
          <c:shape val="box"/>
        </c:ser>
        <c:ser>
          <c:idx val="7"/>
          <c:order val="3"/>
          <c:tx>
            <c:v>Aprobado 2018</c:v>
          </c:tx>
          <c:spPr>
            <a:solidFill>
              <a:srgbClr val="C8D1E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presupuestaria'!$I$12:$I$21</c:f>
              <c:numCache/>
            </c:numRef>
          </c:val>
          <c:shape val="box"/>
        </c:ser>
        <c:shape val="box"/>
        <c:axId val="27046262"/>
        <c:axId val="42089767"/>
      </c:bar3DChart>
      <c:catAx>
        <c:axId val="270462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089767"/>
        <c:crosses val="autoZero"/>
        <c:auto val="1"/>
        <c:lblOffset val="100"/>
        <c:tickLblSkip val="1"/>
        <c:noMultiLvlLbl val="0"/>
      </c:catAx>
      <c:valAx>
        <c:axId val="42089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93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0462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C9900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Aprobado 2018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Rigidéz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  y porcentajes)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75"/>
          <c:y val="0.29525"/>
          <c:w val="0.54625"/>
          <c:h val="0.508"/>
        </c:manualLayout>
      </c:layout>
      <c:pieChart>
        <c:varyColors val="1"/>
        <c:ser>
          <c:idx val="7"/>
          <c:order val="0"/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7FF6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Iva Paz*,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Q5,022.0,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Aportes Constitucionales*, Q3,723.1,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Otros destinos específicos*, Q2,098.1,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Remuneraciones, Q19,138.3,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Servicios de la Deuda Pública, Q3,700.2,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Inversión Física, Q620.1,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Aportes Institucionales**, Q7,369.22,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Clases Pasivas, Q3,475.2,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Municipalidades, Q6,788.9,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Consejos de Desarrollo,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Q2,156.4,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'Rigidez presupuestaria'!$A$12:$A$21</c:f>
              <c:strCache/>
            </c:strRef>
          </c:cat>
          <c:val>
            <c:numRef>
              <c:f>'Rigidez presupuestaria'!$H$12:$H$21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-0.00875</cdr:y>
    </cdr:from>
    <cdr:to>
      <cdr:x>-0.00275</cdr:x>
      <cdr:y>-0.00375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-0.00625</cdr:x>
      <cdr:y>-0.00875</cdr:y>
    </cdr:from>
    <cdr:to>
      <cdr:x>-0.00275</cdr:x>
      <cdr:y>-0.00375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0.00475</cdr:x>
      <cdr:y>0.73175</cdr:y>
    </cdr:from>
    <cdr:to>
      <cdr:x>0.12425</cdr:x>
      <cdr:y>0.81525</cdr:y>
    </cdr:to>
    <cdr:sp>
      <cdr:nvSpPr>
        <cdr:cNvPr id="3" name="1 CuadroTexto"/>
        <cdr:cNvSpPr txBox="1">
          <a:spLocks noChangeArrowheads="1"/>
        </cdr:cNvSpPr>
      </cdr:nvSpPr>
      <cdr:spPr>
        <a:xfrm>
          <a:off x="28575" y="4257675"/>
          <a:ext cx="9429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MINFIN.SICOIN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25</xdr:row>
      <xdr:rowOff>57150</xdr:rowOff>
    </xdr:from>
    <xdr:to>
      <xdr:col>7</xdr:col>
      <xdr:colOff>180975</xdr:colOff>
      <xdr:row>61</xdr:row>
      <xdr:rowOff>47625</xdr:rowOff>
    </xdr:to>
    <xdr:graphicFrame>
      <xdr:nvGraphicFramePr>
        <xdr:cNvPr id="1" name="1 Gráfico"/>
        <xdr:cNvGraphicFramePr/>
      </xdr:nvGraphicFramePr>
      <xdr:xfrm>
        <a:off x="304800" y="5153025"/>
        <a:ext cx="78771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0.992</cdr:y>
    </cdr:from>
    <cdr:to>
      <cdr:x>0.467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8982075"/>
          <a:ext cx="54197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24</xdr:col>
      <xdr:colOff>342900</xdr:colOff>
      <xdr:row>50</xdr:row>
      <xdr:rowOff>66675</xdr:rowOff>
    </xdr:to>
    <xdr:graphicFrame>
      <xdr:nvGraphicFramePr>
        <xdr:cNvPr id="1" name="1 Gráfico"/>
        <xdr:cNvGraphicFramePr/>
      </xdr:nvGraphicFramePr>
      <xdr:xfrm>
        <a:off x="11210925" y="0"/>
        <a:ext cx="11668125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0.98125</cdr:y>
    </cdr:from>
    <cdr:to>
      <cdr:x>0.09075</cdr:x>
      <cdr:y>0.988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848475"/>
          <a:ext cx="11620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0.95675</cdr:y>
    </cdr:from>
    <cdr:to>
      <cdr:x>0.9185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6429375"/>
          <a:ext cx="5800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0</xdr:row>
      <xdr:rowOff>47625</xdr:rowOff>
    </xdr:from>
    <xdr:to>
      <xdr:col>26</xdr:col>
      <xdr:colOff>742950</xdr:colOff>
      <xdr:row>36</xdr:row>
      <xdr:rowOff>95250</xdr:rowOff>
    </xdr:to>
    <xdr:graphicFrame>
      <xdr:nvGraphicFramePr>
        <xdr:cNvPr id="1" name="3 Gráfico"/>
        <xdr:cNvGraphicFramePr/>
      </xdr:nvGraphicFramePr>
      <xdr:xfrm>
        <a:off x="9305925" y="47625"/>
        <a:ext cx="1263015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27</xdr:row>
      <xdr:rowOff>47625</xdr:rowOff>
    </xdr:from>
    <xdr:to>
      <xdr:col>6</xdr:col>
      <xdr:colOff>638175</xdr:colOff>
      <xdr:row>68</xdr:row>
      <xdr:rowOff>38100</xdr:rowOff>
    </xdr:to>
    <xdr:graphicFrame>
      <xdr:nvGraphicFramePr>
        <xdr:cNvPr id="2" name="2 Gráfico"/>
        <xdr:cNvGraphicFramePr/>
      </xdr:nvGraphicFramePr>
      <xdr:xfrm>
        <a:off x="304800" y="5429250"/>
        <a:ext cx="6257925" cy="672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9FFBC"/>
    <pageSetUpPr fitToPage="1"/>
  </sheetPr>
  <dimension ref="A1:L28"/>
  <sheetViews>
    <sheetView showGridLines="0" tabSelected="1" zoomScalePageLayoutView="0" workbookViewId="0" topLeftCell="A1">
      <selection activeCell="C24" sqref="C24"/>
    </sheetView>
  </sheetViews>
  <sheetFormatPr defaultColWidth="11.421875" defaultRowHeight="12.75"/>
  <cols>
    <col min="1" max="1" width="38.8515625" style="0" customWidth="1"/>
    <col min="2" max="2" width="12.140625" style="0" customWidth="1"/>
    <col min="3" max="3" width="13.00390625" style="0" customWidth="1"/>
    <col min="4" max="5" width="13.28125" style="0" customWidth="1"/>
    <col min="6" max="7" width="14.7109375" style="0" customWidth="1"/>
    <col min="8" max="8" width="12.00390625" style="0" customWidth="1"/>
    <col min="9" max="10" width="15.28125" style="0" bestFit="1" customWidth="1"/>
    <col min="11" max="11" width="16.57421875" style="0" bestFit="1" customWidth="1"/>
  </cols>
  <sheetData>
    <row r="1" spans="1:12" ht="20.25">
      <c r="A1" s="56" t="s">
        <v>46</v>
      </c>
      <c r="B1" s="19"/>
      <c r="C1" s="19"/>
      <c r="D1" s="19"/>
      <c r="E1" s="19"/>
      <c r="F1" s="19"/>
      <c r="G1" s="19"/>
      <c r="H1" s="19"/>
      <c r="I1" s="50"/>
      <c r="J1" s="19"/>
      <c r="K1" s="19"/>
      <c r="L1" s="19"/>
    </row>
    <row r="2" spans="1:5" ht="18.75">
      <c r="A2" s="100"/>
      <c r="B2" s="100"/>
      <c r="C2" s="100"/>
      <c r="D2" s="25"/>
      <c r="E2" s="25"/>
    </row>
    <row r="3" spans="1:8" ht="18.75">
      <c r="A3" s="100" t="s">
        <v>47</v>
      </c>
      <c r="B3" s="100"/>
      <c r="C3" s="100"/>
      <c r="D3" s="100"/>
      <c r="E3" s="100"/>
      <c r="F3" s="100"/>
      <c r="G3" s="100"/>
      <c r="H3" s="100"/>
    </row>
    <row r="4" spans="1:8" ht="18.75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5.75">
      <c r="A5" s="102" t="s">
        <v>7</v>
      </c>
      <c r="B5" s="102"/>
      <c r="C5" s="102"/>
      <c r="D5" s="102"/>
      <c r="E5" s="102"/>
      <c r="F5" s="102"/>
      <c r="G5" s="102"/>
      <c r="H5" s="102"/>
    </row>
    <row r="6" spans="6:8" ht="12.75">
      <c r="F6" s="19"/>
      <c r="G6" s="19"/>
      <c r="H6" s="19"/>
    </row>
    <row r="7" spans="1:8" ht="15.75">
      <c r="A7" s="103" t="s">
        <v>2</v>
      </c>
      <c r="B7" s="106" t="s">
        <v>18</v>
      </c>
      <c r="C7" s="61" t="s">
        <v>32</v>
      </c>
      <c r="D7" s="61" t="s">
        <v>33</v>
      </c>
      <c r="E7" s="62" t="s">
        <v>35</v>
      </c>
      <c r="F7" s="63" t="s">
        <v>34</v>
      </c>
      <c r="G7" s="63" t="s">
        <v>42</v>
      </c>
      <c r="H7" s="63" t="s">
        <v>43</v>
      </c>
    </row>
    <row r="8" spans="1:8" ht="15.75">
      <c r="A8" s="104"/>
      <c r="B8" s="107"/>
      <c r="C8" s="64" t="s">
        <v>1</v>
      </c>
      <c r="D8" s="64" t="s">
        <v>16</v>
      </c>
      <c r="E8" s="64" t="s">
        <v>37</v>
      </c>
      <c r="F8" s="64" t="s">
        <v>1</v>
      </c>
      <c r="G8" s="64" t="s">
        <v>31</v>
      </c>
      <c r="H8" s="64" t="s">
        <v>31</v>
      </c>
    </row>
    <row r="9" spans="1:8" ht="15.75">
      <c r="A9" s="105"/>
      <c r="B9" s="108"/>
      <c r="C9" s="65">
        <v>2017</v>
      </c>
      <c r="D9" s="65">
        <v>2017</v>
      </c>
      <c r="E9" s="65" t="s">
        <v>48</v>
      </c>
      <c r="F9" s="65">
        <v>2017</v>
      </c>
      <c r="G9" s="65" t="s">
        <v>38</v>
      </c>
      <c r="H9" s="65" t="s">
        <v>39</v>
      </c>
    </row>
    <row r="10" spans="1:10" ht="15.75">
      <c r="A10" s="7"/>
      <c r="B10" s="11"/>
      <c r="C10" s="8"/>
      <c r="D10" s="26"/>
      <c r="E10" s="26"/>
      <c r="F10" s="21"/>
      <c r="G10" s="21"/>
      <c r="H10" s="21"/>
      <c r="I10" s="30"/>
      <c r="J10" s="1"/>
    </row>
    <row r="11" spans="1:10" ht="15.75">
      <c r="A11" s="66" t="s">
        <v>3</v>
      </c>
      <c r="B11" s="67"/>
      <c r="C11" s="68">
        <f aca="true" t="shared" si="0" ref="C11:H11">SUM(C13:C19)</f>
        <v>6774.9</v>
      </c>
      <c r="D11" s="68">
        <f t="shared" si="0"/>
        <v>6774.9</v>
      </c>
      <c r="E11" s="68">
        <f t="shared" si="0"/>
        <v>6428</v>
      </c>
      <c r="F11" s="68">
        <f t="shared" si="0"/>
        <v>6774.9</v>
      </c>
      <c r="G11" s="68">
        <f t="shared" si="0"/>
        <v>0</v>
      </c>
      <c r="H11" s="68">
        <f t="shared" si="0"/>
        <v>346.9</v>
      </c>
      <c r="I11" s="31"/>
      <c r="J11" s="22"/>
    </row>
    <row r="12" spans="1:9" ht="15.75">
      <c r="A12" s="7"/>
      <c r="B12" s="11"/>
      <c r="C12" s="33"/>
      <c r="D12" s="33"/>
      <c r="E12" s="33"/>
      <c r="F12" s="33"/>
      <c r="G12" s="33"/>
      <c r="H12" s="33"/>
      <c r="I12" s="32"/>
    </row>
    <row r="13" spans="1:9" ht="15.75">
      <c r="A13" s="69" t="s">
        <v>4</v>
      </c>
      <c r="B13" s="70">
        <v>0.1</v>
      </c>
      <c r="C13" s="71">
        <v>3051.7</v>
      </c>
      <c r="D13" s="71">
        <v>3051.7</v>
      </c>
      <c r="E13" s="71">
        <v>3051.7</v>
      </c>
      <c r="F13" s="71">
        <v>3051.7</v>
      </c>
      <c r="G13" s="71">
        <f>+F13-D13</f>
        <v>0</v>
      </c>
      <c r="H13" s="71">
        <f>+F13-E13</f>
        <v>0</v>
      </c>
      <c r="I13" s="32"/>
    </row>
    <row r="14" spans="1:9" ht="15.75">
      <c r="A14" s="7" t="s">
        <v>49</v>
      </c>
      <c r="B14" s="12">
        <v>0.05</v>
      </c>
      <c r="C14" s="33">
        <v>1525.9</v>
      </c>
      <c r="D14" s="57">
        <v>1525.9</v>
      </c>
      <c r="E14" s="57">
        <v>1525.9</v>
      </c>
      <c r="F14" s="33">
        <v>1525.9</v>
      </c>
      <c r="G14" s="57">
        <f aca="true" t="shared" si="1" ref="G14:G19">+F14-D14</f>
        <v>0</v>
      </c>
      <c r="H14" s="57">
        <f aca="true" t="shared" si="2" ref="H14:H19">+F14-E14</f>
        <v>0</v>
      </c>
      <c r="I14" s="32"/>
    </row>
    <row r="15" spans="1:9" ht="15.75">
      <c r="A15" s="69" t="s">
        <v>50</v>
      </c>
      <c r="B15" s="70">
        <v>0.04</v>
      </c>
      <c r="C15" s="71">
        <v>1220.7</v>
      </c>
      <c r="D15" s="71">
        <v>1220.7</v>
      </c>
      <c r="E15" s="71">
        <v>1220.7</v>
      </c>
      <c r="F15" s="71">
        <v>1220.7</v>
      </c>
      <c r="G15" s="71">
        <f t="shared" si="1"/>
        <v>0</v>
      </c>
      <c r="H15" s="71">
        <f t="shared" si="2"/>
        <v>0</v>
      </c>
      <c r="I15" s="32"/>
    </row>
    <row r="16" spans="1:9" ht="15.75">
      <c r="A16" s="7" t="s">
        <v>51</v>
      </c>
      <c r="B16" s="13" t="s">
        <v>5</v>
      </c>
      <c r="C16" s="33">
        <v>61</v>
      </c>
      <c r="D16" s="57">
        <v>61</v>
      </c>
      <c r="E16" s="57">
        <v>61</v>
      </c>
      <c r="F16" s="33">
        <v>61</v>
      </c>
      <c r="G16" s="57">
        <f t="shared" si="1"/>
        <v>0</v>
      </c>
      <c r="H16" s="57">
        <f t="shared" si="2"/>
        <v>0</v>
      </c>
      <c r="I16" s="32"/>
    </row>
    <row r="17" spans="1:9" ht="15.75">
      <c r="A17" s="69" t="s">
        <v>52</v>
      </c>
      <c r="B17" s="72">
        <v>0.015</v>
      </c>
      <c r="C17" s="71">
        <v>457.8</v>
      </c>
      <c r="D17" s="71">
        <v>457.8</v>
      </c>
      <c r="E17" s="71">
        <v>449.5</v>
      </c>
      <c r="F17" s="71">
        <v>457.8</v>
      </c>
      <c r="G17" s="71">
        <f t="shared" si="1"/>
        <v>0</v>
      </c>
      <c r="H17" s="71">
        <f t="shared" si="2"/>
        <v>8.300000000000011</v>
      </c>
      <c r="I17" s="32"/>
    </row>
    <row r="18" spans="1:9" ht="15.75">
      <c r="A18" s="7" t="s">
        <v>53</v>
      </c>
      <c r="B18" s="14">
        <v>0.0075</v>
      </c>
      <c r="C18" s="33">
        <v>228.9</v>
      </c>
      <c r="D18" s="57">
        <v>228.9</v>
      </c>
      <c r="E18" s="57">
        <v>88.4</v>
      </c>
      <c r="F18" s="33">
        <v>228.9</v>
      </c>
      <c r="G18" s="57">
        <f t="shared" si="1"/>
        <v>0</v>
      </c>
      <c r="H18" s="57">
        <f t="shared" si="2"/>
        <v>140.5</v>
      </c>
      <c r="I18" s="32"/>
    </row>
    <row r="19" spans="1:9" ht="15.75">
      <c r="A19" s="73" t="s">
        <v>54</v>
      </c>
      <c r="B19" s="74">
        <v>0.0075</v>
      </c>
      <c r="C19" s="75">
        <v>228.9</v>
      </c>
      <c r="D19" s="75">
        <v>228.9</v>
      </c>
      <c r="E19" s="75">
        <v>30.8</v>
      </c>
      <c r="F19" s="75">
        <v>228.9</v>
      </c>
      <c r="G19" s="75">
        <f t="shared" si="1"/>
        <v>0</v>
      </c>
      <c r="H19" s="75">
        <f t="shared" si="2"/>
        <v>198.1</v>
      </c>
      <c r="I19" s="32"/>
    </row>
    <row r="20" spans="1:9" ht="15.75">
      <c r="A20" s="10"/>
      <c r="B20" s="10"/>
      <c r="C20" s="10"/>
      <c r="D20" s="10"/>
      <c r="E20" s="10"/>
      <c r="I20" s="19"/>
    </row>
    <row r="21" spans="1:9" ht="15.75">
      <c r="A21" s="6" t="s">
        <v>25</v>
      </c>
      <c r="I21" s="19"/>
    </row>
    <row r="22" ht="15.75">
      <c r="A22" s="6" t="s">
        <v>55</v>
      </c>
    </row>
    <row r="24" spans="1:2" ht="18.75">
      <c r="A24" s="100"/>
      <c r="B24" s="100"/>
    </row>
    <row r="25" ht="12.75">
      <c r="H25" s="18"/>
    </row>
    <row r="28" ht="12.75">
      <c r="H28" s="18"/>
    </row>
  </sheetData>
  <sheetProtection/>
  <mergeCells count="7">
    <mergeCell ref="A2:C2"/>
    <mergeCell ref="A24:B24"/>
    <mergeCell ref="A4:H4"/>
    <mergeCell ref="A5:H5"/>
    <mergeCell ref="A7:A9"/>
    <mergeCell ref="B7:B9"/>
    <mergeCell ref="A3:H3"/>
  </mergeCells>
  <printOptions horizontalCentered="1"/>
  <pageMargins left="0" right="0" top="0.5905511811023623" bottom="0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21"/>
  <sheetViews>
    <sheetView showGridLines="0" zoomScalePageLayoutView="0" workbookViewId="0" topLeftCell="A1">
      <selection activeCell="A25" sqref="A25"/>
    </sheetView>
  </sheetViews>
  <sheetFormatPr defaultColWidth="11.421875" defaultRowHeight="12.75"/>
  <cols>
    <col min="1" max="1" width="48.7109375" style="0" customWidth="1"/>
    <col min="2" max="4" width="15.57421875" style="0" customWidth="1"/>
    <col min="5" max="6" width="17.28125" style="0" customWidth="1"/>
    <col min="7" max="7" width="13.7109375" style="0" customWidth="1"/>
  </cols>
  <sheetData>
    <row r="1" spans="1:8" ht="20.25">
      <c r="A1" s="56" t="s">
        <v>40</v>
      </c>
      <c r="B1" s="19"/>
      <c r="C1" s="19"/>
      <c r="D1" s="19"/>
      <c r="E1" s="19"/>
      <c r="F1" s="19"/>
      <c r="G1" s="19"/>
      <c r="H1" s="51"/>
    </row>
    <row r="3" spans="1:7" ht="18.75">
      <c r="A3" s="100" t="s">
        <v>41</v>
      </c>
      <c r="B3" s="100"/>
      <c r="C3" s="100"/>
      <c r="D3" s="100"/>
      <c r="E3" s="100"/>
      <c r="F3" s="100"/>
      <c r="G3" s="100"/>
    </row>
    <row r="4" spans="1:7" ht="18.75">
      <c r="A4" s="100" t="s">
        <v>6</v>
      </c>
      <c r="B4" s="100"/>
      <c r="C4" s="100"/>
      <c r="D4" s="100"/>
      <c r="E4" s="100"/>
      <c r="F4" s="100"/>
      <c r="G4" s="100"/>
    </row>
    <row r="5" spans="1:7" ht="15.75">
      <c r="A5" s="102" t="s">
        <v>7</v>
      </c>
      <c r="B5" s="102"/>
      <c r="C5" s="102"/>
      <c r="D5" s="102"/>
      <c r="E5" s="102"/>
      <c r="F5" s="102"/>
      <c r="G5" s="102"/>
    </row>
    <row r="7" spans="1:7" ht="15.75">
      <c r="A7" s="109" t="s">
        <v>8</v>
      </c>
      <c r="B7" s="76" t="s">
        <v>32</v>
      </c>
      <c r="C7" s="76" t="s">
        <v>33</v>
      </c>
      <c r="D7" s="77" t="s">
        <v>35</v>
      </c>
      <c r="E7" s="77" t="s">
        <v>34</v>
      </c>
      <c r="F7" s="77" t="s">
        <v>34</v>
      </c>
      <c r="G7" s="77" t="s">
        <v>34</v>
      </c>
    </row>
    <row r="8" spans="1:7" ht="18.75">
      <c r="A8" s="110"/>
      <c r="B8" s="78" t="s">
        <v>1</v>
      </c>
      <c r="C8" s="78" t="s">
        <v>16</v>
      </c>
      <c r="D8" s="78" t="s">
        <v>37</v>
      </c>
      <c r="E8" s="78" t="s">
        <v>1</v>
      </c>
      <c r="F8" s="78" t="s">
        <v>31</v>
      </c>
      <c r="G8" s="78" t="s">
        <v>31</v>
      </c>
    </row>
    <row r="9" spans="1:7" ht="15.75">
      <c r="A9" s="111"/>
      <c r="B9" s="79">
        <v>2017</v>
      </c>
      <c r="C9" s="79">
        <v>2017</v>
      </c>
      <c r="D9" s="79" t="s">
        <v>56</v>
      </c>
      <c r="E9" s="79">
        <v>2018</v>
      </c>
      <c r="F9" s="79" t="s">
        <v>38</v>
      </c>
      <c r="G9" s="79" t="s">
        <v>39</v>
      </c>
    </row>
    <row r="10" spans="1:7" ht="15.75">
      <c r="A10" s="7"/>
      <c r="B10" s="8"/>
      <c r="C10" s="7"/>
      <c r="D10" s="7"/>
      <c r="E10" s="20"/>
      <c r="F10" s="20"/>
      <c r="G10" s="21" t="s">
        <v>30</v>
      </c>
    </row>
    <row r="11" spans="1:8" ht="15.75">
      <c r="A11" s="80" t="s">
        <v>3</v>
      </c>
      <c r="B11" s="81">
        <f aca="true" t="shared" si="0" ref="B11:G11">SUM(B13:B18)</f>
        <v>38947.3</v>
      </c>
      <c r="C11" s="81">
        <f t="shared" si="0"/>
        <v>38821.5</v>
      </c>
      <c r="D11" s="81">
        <f t="shared" si="0"/>
        <v>34702.9</v>
      </c>
      <c r="E11" s="81">
        <f t="shared" si="0"/>
        <v>38947.3</v>
      </c>
      <c r="F11" s="81">
        <f t="shared" si="0"/>
        <v>125.80000000000226</v>
      </c>
      <c r="G11" s="81">
        <f t="shared" si="0"/>
        <v>125.80000000000226</v>
      </c>
      <c r="H11" s="18"/>
    </row>
    <row r="12" spans="1:7" ht="15.75">
      <c r="A12" s="7"/>
      <c r="B12" s="33"/>
      <c r="C12" s="33"/>
      <c r="D12" s="33"/>
      <c r="E12" s="33"/>
      <c r="F12" s="33"/>
      <c r="G12" s="33"/>
    </row>
    <row r="13" spans="1:7" ht="15.75">
      <c r="A13" s="82" t="s">
        <v>9</v>
      </c>
      <c r="B13" s="83">
        <v>10820.7</v>
      </c>
      <c r="C13" s="83">
        <v>10835.3</v>
      </c>
      <c r="D13" s="83">
        <v>9188.3</v>
      </c>
      <c r="E13" s="83">
        <v>10820.7</v>
      </c>
      <c r="F13" s="83">
        <f aca="true" t="shared" si="1" ref="F13:F18">+E13-C13</f>
        <v>-14.599999999998545</v>
      </c>
      <c r="G13" s="83">
        <f aca="true" t="shared" si="2" ref="G13:G18">+E13-C13</f>
        <v>-14.599999999998545</v>
      </c>
    </row>
    <row r="14" spans="1:7" ht="15.75">
      <c r="A14" s="7" t="s">
        <v>10</v>
      </c>
      <c r="B14" s="33">
        <v>18414</v>
      </c>
      <c r="C14" s="33">
        <v>18462.5</v>
      </c>
      <c r="D14" s="33">
        <v>16706.7</v>
      </c>
      <c r="E14" s="33">
        <v>18414</v>
      </c>
      <c r="F14" s="33">
        <f t="shared" si="1"/>
        <v>-48.5</v>
      </c>
      <c r="G14" s="33">
        <f t="shared" si="2"/>
        <v>-48.5</v>
      </c>
    </row>
    <row r="15" spans="1:7" ht="15.75">
      <c r="A15" s="82" t="s">
        <v>11</v>
      </c>
      <c r="B15" s="83">
        <v>160.6</v>
      </c>
      <c r="C15" s="83">
        <v>196.3</v>
      </c>
      <c r="D15" s="83">
        <v>175.7</v>
      </c>
      <c r="E15" s="83">
        <v>160.6</v>
      </c>
      <c r="F15" s="83">
        <f t="shared" si="1"/>
        <v>-35.70000000000002</v>
      </c>
      <c r="G15" s="83">
        <f t="shared" si="2"/>
        <v>-35.70000000000002</v>
      </c>
    </row>
    <row r="16" spans="1:7" ht="15.75">
      <c r="A16" s="7" t="s">
        <v>12</v>
      </c>
      <c r="B16" s="33">
        <v>5421.1</v>
      </c>
      <c r="C16" s="33">
        <v>5204.4</v>
      </c>
      <c r="D16" s="33">
        <v>4634.2</v>
      </c>
      <c r="E16" s="33">
        <v>5421.1</v>
      </c>
      <c r="F16" s="33">
        <f t="shared" si="1"/>
        <v>216.70000000000073</v>
      </c>
      <c r="G16" s="33">
        <f t="shared" si="2"/>
        <v>216.70000000000073</v>
      </c>
    </row>
    <row r="17" spans="1:7" ht="15.75">
      <c r="A17" s="82" t="s">
        <v>13</v>
      </c>
      <c r="B17" s="83">
        <v>2288.9</v>
      </c>
      <c r="C17" s="83">
        <v>2263.6</v>
      </c>
      <c r="D17" s="83">
        <v>2208.9</v>
      </c>
      <c r="E17" s="83">
        <v>2288.9</v>
      </c>
      <c r="F17" s="83">
        <f t="shared" si="1"/>
        <v>25.300000000000182</v>
      </c>
      <c r="G17" s="83">
        <f t="shared" si="2"/>
        <v>25.300000000000182</v>
      </c>
    </row>
    <row r="18" spans="1:7" ht="15.75">
      <c r="A18" s="9" t="s">
        <v>14</v>
      </c>
      <c r="B18" s="49">
        <v>1842</v>
      </c>
      <c r="C18" s="49">
        <v>1859.4</v>
      </c>
      <c r="D18" s="49">
        <v>1789.1</v>
      </c>
      <c r="E18" s="49">
        <v>1842</v>
      </c>
      <c r="F18" s="49">
        <f t="shared" si="1"/>
        <v>-17.40000000000009</v>
      </c>
      <c r="G18" s="49">
        <f t="shared" si="2"/>
        <v>-17.40000000000009</v>
      </c>
    </row>
    <row r="19" spans="1:4" ht="15.75">
      <c r="A19" s="10"/>
      <c r="B19" s="10"/>
      <c r="C19" s="10"/>
      <c r="D19" s="10"/>
    </row>
    <row r="20" spans="1:4" ht="15.75">
      <c r="A20" s="6" t="s">
        <v>25</v>
      </c>
      <c r="B20" s="10"/>
      <c r="C20" s="10"/>
      <c r="D20" s="10"/>
    </row>
    <row r="21" ht="15.75">
      <c r="A21" s="6" t="s">
        <v>55</v>
      </c>
    </row>
  </sheetData>
  <sheetProtection/>
  <mergeCells count="4">
    <mergeCell ref="A3:G3"/>
    <mergeCell ref="A5:G5"/>
    <mergeCell ref="A7:A9"/>
    <mergeCell ref="A4:G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CC00"/>
  </sheetPr>
  <dimension ref="A1:M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2" width="13.7109375" style="0" customWidth="1"/>
    <col min="3" max="3" width="12.28125" style="0" customWidth="1"/>
    <col min="4" max="4" width="11.421875" style="0" customWidth="1"/>
    <col min="5" max="5" width="11.140625" style="0" customWidth="1"/>
    <col min="6" max="6" width="11.8515625" style="0" customWidth="1"/>
    <col min="7" max="7" width="10.8515625" style="0" customWidth="1"/>
    <col min="8" max="8" width="12.57421875" style="0" customWidth="1"/>
    <col min="9" max="9" width="11.7109375" style="0" customWidth="1"/>
    <col min="10" max="10" width="11.00390625" style="0" customWidth="1"/>
  </cols>
  <sheetData>
    <row r="1" spans="1:13" ht="20.25">
      <c r="A1" s="56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8:11" ht="12.75">
      <c r="H2" s="19"/>
      <c r="I2" s="19"/>
      <c r="J2" s="19"/>
      <c r="K2" s="19"/>
    </row>
    <row r="3" spans="1:11" ht="12.75">
      <c r="A3" s="16" t="s">
        <v>26</v>
      </c>
      <c r="D3" s="17"/>
      <c r="E3" s="17"/>
      <c r="F3" s="17"/>
      <c r="G3" s="17"/>
      <c r="H3" s="19"/>
      <c r="I3" s="19"/>
      <c r="J3" s="19"/>
      <c r="K3" s="19"/>
    </row>
    <row r="4" spans="1:11" ht="12.75">
      <c r="A4" s="1" t="s">
        <v>15</v>
      </c>
      <c r="D4" s="17"/>
      <c r="E4" s="17"/>
      <c r="F4" s="17"/>
      <c r="G4" s="17"/>
      <c r="H4" s="19"/>
      <c r="I4" s="19"/>
      <c r="J4" s="19"/>
      <c r="K4" s="19"/>
    </row>
    <row r="5" ht="12.75">
      <c r="A5" s="3"/>
    </row>
    <row r="6" spans="1:10" ht="15.75">
      <c r="A6" s="84"/>
      <c r="B6" s="85" t="s">
        <v>32</v>
      </c>
      <c r="C6" s="85"/>
      <c r="D6" s="85" t="s">
        <v>33</v>
      </c>
      <c r="E6" s="85"/>
      <c r="F6" s="85" t="s">
        <v>35</v>
      </c>
      <c r="G6" s="85"/>
      <c r="H6" s="86" t="s">
        <v>34</v>
      </c>
      <c r="I6" s="87"/>
      <c r="J6" s="87" t="s">
        <v>42</v>
      </c>
    </row>
    <row r="7" spans="1:12" ht="15">
      <c r="A7" s="88"/>
      <c r="B7" s="89" t="s">
        <v>1</v>
      </c>
      <c r="C7" s="89" t="s">
        <v>1</v>
      </c>
      <c r="D7" s="89" t="s">
        <v>16</v>
      </c>
      <c r="E7" s="89" t="s">
        <v>16</v>
      </c>
      <c r="F7" s="89" t="s">
        <v>37</v>
      </c>
      <c r="G7" s="89" t="s">
        <v>37</v>
      </c>
      <c r="H7" s="89" t="s">
        <v>1</v>
      </c>
      <c r="I7" s="89" t="s">
        <v>1</v>
      </c>
      <c r="J7" s="89" t="s">
        <v>31</v>
      </c>
      <c r="L7" s="38"/>
    </row>
    <row r="8" spans="1:10" ht="15">
      <c r="A8" s="90" t="s">
        <v>17</v>
      </c>
      <c r="B8" s="91">
        <v>2017</v>
      </c>
      <c r="C8" s="92" t="s">
        <v>36</v>
      </c>
      <c r="D8" s="91">
        <v>2017</v>
      </c>
      <c r="E8" s="92" t="s">
        <v>36</v>
      </c>
      <c r="F8" s="91" t="s">
        <v>57</v>
      </c>
      <c r="G8" s="92" t="s">
        <v>36</v>
      </c>
      <c r="H8" s="91">
        <v>2018</v>
      </c>
      <c r="I8" s="92" t="s">
        <v>58</v>
      </c>
      <c r="J8" s="91" t="s">
        <v>38</v>
      </c>
    </row>
    <row r="9" spans="1:10" ht="15">
      <c r="A9" s="2"/>
      <c r="B9" s="4"/>
      <c r="C9" s="40"/>
      <c r="D9" s="46"/>
      <c r="E9" s="47"/>
      <c r="F9" s="47"/>
      <c r="G9" s="47"/>
      <c r="H9" s="47"/>
      <c r="I9" s="47"/>
      <c r="J9" s="48"/>
    </row>
    <row r="10" spans="1:10" ht="15">
      <c r="A10" s="93" t="s">
        <v>3</v>
      </c>
      <c r="B10" s="94">
        <f aca="true" t="shared" si="0" ref="B10:J10">SUM(B12:B21)</f>
        <v>54091.59999999999</v>
      </c>
      <c r="C10" s="95">
        <f t="shared" si="0"/>
        <v>1.0000000000000002</v>
      </c>
      <c r="D10" s="94">
        <f t="shared" si="0"/>
        <v>55811.2</v>
      </c>
      <c r="E10" s="95">
        <f t="shared" si="0"/>
        <v>1</v>
      </c>
      <c r="F10" s="94">
        <f t="shared" si="0"/>
        <v>52052.799999999996</v>
      </c>
      <c r="G10" s="95">
        <f t="shared" si="0"/>
        <v>1.0000000000000002</v>
      </c>
      <c r="H10" s="94">
        <f t="shared" si="0"/>
        <v>54091.59999999999</v>
      </c>
      <c r="I10" s="95">
        <f t="shared" si="0"/>
        <v>1.0000000000000002</v>
      </c>
      <c r="J10" s="94">
        <f t="shared" si="0"/>
        <v>-1719.5999999999995</v>
      </c>
    </row>
    <row r="11" spans="1:12" ht="15">
      <c r="A11" s="2"/>
      <c r="B11" s="55"/>
      <c r="C11" s="42"/>
      <c r="D11" s="52"/>
      <c r="E11" s="39"/>
      <c r="F11" s="39"/>
      <c r="G11" s="39"/>
      <c r="H11" s="52"/>
      <c r="I11" s="39"/>
      <c r="J11" s="52"/>
      <c r="L11" s="22"/>
    </row>
    <row r="12" spans="1:12" ht="15">
      <c r="A12" s="96" t="s">
        <v>29</v>
      </c>
      <c r="B12" s="98">
        <v>5022</v>
      </c>
      <c r="C12" s="97">
        <f>+B12/$B$10</f>
        <v>0.0928425115914486</v>
      </c>
      <c r="D12" s="53">
        <v>4309.4</v>
      </c>
      <c r="E12" s="97">
        <f>+D12/$D$10</f>
        <v>0.07721389255203256</v>
      </c>
      <c r="F12" s="53">
        <v>3516</v>
      </c>
      <c r="G12" s="97">
        <f>+F12/$F$10</f>
        <v>0.06754679863523193</v>
      </c>
      <c r="H12" s="98">
        <v>5022</v>
      </c>
      <c r="I12" s="99">
        <f>+H12/$H$10</f>
        <v>0.0928425115914486</v>
      </c>
      <c r="J12" s="98">
        <f>+H12-D12</f>
        <v>712.6000000000004</v>
      </c>
      <c r="K12" s="19"/>
      <c r="L12" s="23"/>
    </row>
    <row r="13" spans="1:12" ht="15">
      <c r="A13" s="15" t="s">
        <v>27</v>
      </c>
      <c r="B13" s="54">
        <v>3723.1</v>
      </c>
      <c r="C13" s="60">
        <f aca="true" t="shared" si="1" ref="C13:C21">+B13/$B$10</f>
        <v>0.06882954100082084</v>
      </c>
      <c r="D13" s="54">
        <v>3723.1</v>
      </c>
      <c r="E13" s="60">
        <f aca="true" t="shared" si="2" ref="E13:E21">+D13/$D$10</f>
        <v>0.06670883263574337</v>
      </c>
      <c r="F13" s="54">
        <v>3376.4</v>
      </c>
      <c r="G13" s="60">
        <f aca="true" t="shared" si="3" ref="G13:G21">+F13/$F$10</f>
        <v>0.06486490640272954</v>
      </c>
      <c r="H13" s="54">
        <v>3723.1</v>
      </c>
      <c r="I13" s="44">
        <f aca="true" t="shared" si="4" ref="I13:I21">+H13/$H$10</f>
        <v>0.06882954100082084</v>
      </c>
      <c r="J13" s="53">
        <f aca="true" t="shared" si="5" ref="J13:J21">+H13-D13</f>
        <v>0</v>
      </c>
      <c r="K13" s="24"/>
      <c r="L13" s="23"/>
    </row>
    <row r="14" spans="1:12" ht="15">
      <c r="A14" s="35" t="s">
        <v>28</v>
      </c>
      <c r="B14" s="53">
        <v>2098.1</v>
      </c>
      <c r="C14" s="59">
        <f t="shared" si="1"/>
        <v>0.038787907919159356</v>
      </c>
      <c r="D14" s="53">
        <v>1862</v>
      </c>
      <c r="E14" s="59">
        <f t="shared" si="2"/>
        <v>0.033362479215641304</v>
      </c>
      <c r="F14" s="53">
        <v>1278.9</v>
      </c>
      <c r="G14" s="59">
        <f t="shared" si="3"/>
        <v>0.024569283496757143</v>
      </c>
      <c r="H14" s="53">
        <v>2098.1</v>
      </c>
      <c r="I14" s="43">
        <f t="shared" si="4"/>
        <v>0.038787907919159356</v>
      </c>
      <c r="J14" s="53">
        <f t="shared" si="5"/>
        <v>236.0999999999999</v>
      </c>
      <c r="K14" s="19"/>
      <c r="L14" s="23"/>
    </row>
    <row r="15" spans="1:12" ht="15">
      <c r="A15" s="15" t="s">
        <v>19</v>
      </c>
      <c r="B15" s="54">
        <v>19138.3</v>
      </c>
      <c r="C15" s="60">
        <f t="shared" si="1"/>
        <v>0.3538127916349304</v>
      </c>
      <c r="D15" s="54">
        <f>19843.8</f>
        <v>19843.8</v>
      </c>
      <c r="E15" s="60">
        <f t="shared" si="2"/>
        <v>0.3555522905796686</v>
      </c>
      <c r="F15" s="54">
        <v>19552.2</v>
      </c>
      <c r="G15" s="60">
        <f t="shared" si="3"/>
        <v>0.37562244490209945</v>
      </c>
      <c r="H15" s="54">
        <v>19138.3</v>
      </c>
      <c r="I15" s="44">
        <f t="shared" si="4"/>
        <v>0.3538127916349304</v>
      </c>
      <c r="J15" s="53">
        <f t="shared" si="5"/>
        <v>-705.5</v>
      </c>
      <c r="K15" s="19"/>
      <c r="L15" s="23"/>
    </row>
    <row r="16" spans="1:12" ht="15">
      <c r="A16" s="35" t="s">
        <v>20</v>
      </c>
      <c r="B16" s="53">
        <v>3700.2</v>
      </c>
      <c r="C16" s="59">
        <f t="shared" si="1"/>
        <v>0.06840618506385465</v>
      </c>
      <c r="D16" s="53">
        <f>4138.9</f>
        <v>4138.9</v>
      </c>
      <c r="E16" s="59">
        <f t="shared" si="2"/>
        <v>0.0741589501748753</v>
      </c>
      <c r="F16" s="53">
        <v>4058.9</v>
      </c>
      <c r="G16" s="59">
        <f t="shared" si="3"/>
        <v>0.07797659299787908</v>
      </c>
      <c r="H16" s="53">
        <v>3700.2</v>
      </c>
      <c r="I16" s="43">
        <f t="shared" si="4"/>
        <v>0.06840618506385465</v>
      </c>
      <c r="J16" s="53">
        <f t="shared" si="5"/>
        <v>-438.6999999999998</v>
      </c>
      <c r="K16" s="19"/>
      <c r="L16" s="23"/>
    </row>
    <row r="17" spans="1:12" ht="15">
      <c r="A17" s="15" t="s">
        <v>21</v>
      </c>
      <c r="B17" s="54">
        <v>620.1</v>
      </c>
      <c r="C17" s="60">
        <f t="shared" si="1"/>
        <v>0.011463887183962022</v>
      </c>
      <c r="D17" s="54">
        <f>1326.3</f>
        <v>1326.3</v>
      </c>
      <c r="E17" s="60">
        <f t="shared" si="2"/>
        <v>0.023764047359669745</v>
      </c>
      <c r="F17" s="54">
        <v>714</v>
      </c>
      <c r="G17" s="60">
        <f t="shared" si="3"/>
        <v>0.013716841361079521</v>
      </c>
      <c r="H17" s="54">
        <v>620.1</v>
      </c>
      <c r="I17" s="44">
        <f t="shared" si="4"/>
        <v>0.011463887183962022</v>
      </c>
      <c r="J17" s="53">
        <f t="shared" si="5"/>
        <v>-706.1999999999999</v>
      </c>
      <c r="K17" s="19"/>
      <c r="L17" s="23"/>
    </row>
    <row r="18" spans="1:12" ht="15">
      <c r="A18" s="35" t="s">
        <v>44</v>
      </c>
      <c r="B18" s="53">
        <v>7369.2</v>
      </c>
      <c r="C18" s="59">
        <f t="shared" si="1"/>
        <v>0.13623557077254142</v>
      </c>
      <c r="D18" s="53">
        <v>7925.3</v>
      </c>
      <c r="E18" s="59">
        <f t="shared" si="2"/>
        <v>0.14200196376354568</v>
      </c>
      <c r="F18" s="53">
        <v>7460.2</v>
      </c>
      <c r="G18" s="59">
        <f t="shared" si="3"/>
        <v>0.14331985983462947</v>
      </c>
      <c r="H18" s="53">
        <v>7369.2</v>
      </c>
      <c r="I18" s="43">
        <f t="shared" si="4"/>
        <v>0.13623557077254142</v>
      </c>
      <c r="J18" s="53">
        <f t="shared" si="5"/>
        <v>-556.1000000000004</v>
      </c>
      <c r="K18" s="19"/>
      <c r="L18" s="23"/>
    </row>
    <row r="19" spans="1:12" ht="15">
      <c r="A19" s="15" t="s">
        <v>22</v>
      </c>
      <c r="B19" s="54">
        <v>3475.2</v>
      </c>
      <c r="C19" s="60">
        <f t="shared" si="1"/>
        <v>0.06424657432947076</v>
      </c>
      <c r="D19" s="54">
        <f>3440.7</f>
        <v>3440.7</v>
      </c>
      <c r="E19" s="60">
        <f t="shared" si="2"/>
        <v>0.06164891634653976</v>
      </c>
      <c r="F19" s="54">
        <v>3436.2</v>
      </c>
      <c r="G19" s="60">
        <f t="shared" si="3"/>
        <v>0.06601373989487598</v>
      </c>
      <c r="H19" s="54">
        <v>3475.2</v>
      </c>
      <c r="I19" s="44">
        <f t="shared" si="4"/>
        <v>0.06424657432947076</v>
      </c>
      <c r="J19" s="53">
        <f t="shared" si="5"/>
        <v>34.5</v>
      </c>
      <c r="K19" s="19"/>
      <c r="L19" s="23"/>
    </row>
    <row r="20" spans="1:12" ht="15">
      <c r="A20" s="35" t="s">
        <v>4</v>
      </c>
      <c r="B20" s="53">
        <v>6789</v>
      </c>
      <c r="C20" s="59">
        <f t="shared" si="1"/>
        <v>0.1255093212254768</v>
      </c>
      <c r="D20" s="53">
        <v>6828.2</v>
      </c>
      <c r="E20" s="59">
        <f t="shared" si="2"/>
        <v>0.12234461900120407</v>
      </c>
      <c r="F20" s="53">
        <v>6826.5</v>
      </c>
      <c r="G20" s="59">
        <f t="shared" si="3"/>
        <v>0.13114568284511113</v>
      </c>
      <c r="H20" s="53">
        <v>6789</v>
      </c>
      <c r="I20" s="43">
        <f t="shared" si="4"/>
        <v>0.1255093212254768</v>
      </c>
      <c r="J20" s="53">
        <f t="shared" si="5"/>
        <v>-39.19999999999982</v>
      </c>
      <c r="K20" s="19"/>
      <c r="L20" s="23"/>
    </row>
    <row r="21" spans="1:12" ht="15">
      <c r="A21" s="34" t="s">
        <v>23</v>
      </c>
      <c r="B21" s="54">
        <v>2156.4</v>
      </c>
      <c r="C21" s="60">
        <f t="shared" si="1"/>
        <v>0.03986570927833528</v>
      </c>
      <c r="D21" s="54">
        <v>2413.5</v>
      </c>
      <c r="E21" s="60">
        <f t="shared" si="2"/>
        <v>0.04324400837107964</v>
      </c>
      <c r="F21" s="54">
        <v>1833.5</v>
      </c>
      <c r="G21" s="60">
        <f t="shared" si="3"/>
        <v>0.03522384962960686</v>
      </c>
      <c r="H21" s="54">
        <v>2156.4</v>
      </c>
      <c r="I21" s="44">
        <f t="shared" si="4"/>
        <v>0.03986570927833528</v>
      </c>
      <c r="J21" s="53">
        <f t="shared" si="5"/>
        <v>-257.0999999999999</v>
      </c>
      <c r="K21" s="19"/>
      <c r="L21" s="23"/>
    </row>
    <row r="22" spans="1:12" ht="15">
      <c r="A22" s="5"/>
      <c r="B22" s="28"/>
      <c r="C22" s="45"/>
      <c r="D22" s="29"/>
      <c r="E22" s="29"/>
      <c r="F22" s="29"/>
      <c r="G22" s="29"/>
      <c r="H22" s="29"/>
      <c r="I22" s="29"/>
      <c r="J22" s="29"/>
      <c r="K22" s="19"/>
      <c r="L22" s="23"/>
    </row>
    <row r="23" spans="1:12" ht="42.75" customHeight="1">
      <c r="A23" s="112" t="s">
        <v>24</v>
      </c>
      <c r="B23" s="112"/>
      <c r="C23" s="41"/>
      <c r="D23" s="36"/>
      <c r="E23" s="36"/>
      <c r="F23" s="36"/>
      <c r="G23" s="36"/>
      <c r="H23" s="19"/>
      <c r="I23" s="19"/>
      <c r="J23" s="19"/>
      <c r="K23" s="19"/>
      <c r="L23" s="19"/>
    </row>
    <row r="24" spans="1:10" ht="12.75">
      <c r="A24" s="37" t="s">
        <v>45</v>
      </c>
      <c r="B24" s="19"/>
      <c r="C24" s="19"/>
      <c r="D24" s="36"/>
      <c r="E24" s="36"/>
      <c r="F24" s="36"/>
      <c r="G24" s="36"/>
      <c r="H24" s="19"/>
      <c r="I24" s="19"/>
      <c r="J24" s="19"/>
    </row>
    <row r="25" spans="1:10" ht="12.75">
      <c r="A25" s="37" t="s">
        <v>59</v>
      </c>
      <c r="B25" s="19"/>
      <c r="C25" s="19"/>
      <c r="D25" s="36"/>
      <c r="E25" s="36"/>
      <c r="F25" s="36"/>
      <c r="G25" s="36"/>
      <c r="H25" s="19"/>
      <c r="I25" s="19"/>
      <c r="J25" s="19"/>
    </row>
    <row r="26" spans="1:8" ht="15.75">
      <c r="A26" s="6" t="s">
        <v>25</v>
      </c>
      <c r="H26" s="58"/>
    </row>
    <row r="27" spans="2:8" ht="12.75">
      <c r="B27" s="58"/>
      <c r="D27" s="58"/>
      <c r="F27" s="58"/>
      <c r="H27" s="58"/>
    </row>
    <row r="28" spans="2:11" ht="20.25">
      <c r="B28" s="58"/>
      <c r="D28" s="58"/>
      <c r="F28" s="58"/>
      <c r="G28" s="58"/>
      <c r="H28" s="58"/>
      <c r="K28" s="27"/>
    </row>
    <row r="29" spans="2:8" ht="12.75">
      <c r="B29" s="58"/>
      <c r="D29" s="58"/>
      <c r="F29" s="58"/>
      <c r="G29" s="58"/>
      <c r="H29" s="58"/>
    </row>
    <row r="30" spans="2:8" ht="12.75">
      <c r="B30" s="58"/>
      <c r="D30" s="58"/>
      <c r="F30" s="58"/>
      <c r="G30" s="58"/>
      <c r="H30" s="58"/>
    </row>
    <row r="31" spans="2:7" ht="12.75">
      <c r="B31" s="58"/>
      <c r="D31" s="58"/>
      <c r="F31" s="58"/>
      <c r="G31" s="58"/>
    </row>
    <row r="32" spans="4:7" ht="12.75">
      <c r="D32" s="58"/>
      <c r="F32" s="58"/>
      <c r="G32" s="58"/>
    </row>
  </sheetData>
  <sheetProtection/>
  <mergeCells count="1">
    <mergeCell ref="A23:B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ventanilla5</dc:creator>
  <cp:keywords/>
  <dc:description/>
  <cp:lastModifiedBy>transpfis08</cp:lastModifiedBy>
  <cp:lastPrinted>2014-01-29T22:59:00Z</cp:lastPrinted>
  <dcterms:created xsi:type="dcterms:W3CDTF">2011-12-28T20:52:16Z</dcterms:created>
  <dcterms:modified xsi:type="dcterms:W3CDTF">2018-02-26T18:22:56Z</dcterms:modified>
  <cp:category/>
  <cp:version/>
  <cp:contentType/>
  <cp:contentStatus/>
</cp:coreProperties>
</file>