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415" tabRatio="808" activeTab="1"/>
  </bookViews>
  <sheets>
    <sheet name="Gráfico1" sheetId="1" r:id="rId1"/>
    <sheet name="Enfoque de Género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'Enfoque de Género'!$C$1:$V$88</definedName>
    <definedName name="_xlnm.Print_Titles" localSheetId="1">'Enfoque de Género'!$1:$3</definedName>
  </definedNames>
  <calcPr fullCalcOnLoad="1"/>
</workbook>
</file>

<file path=xl/sharedStrings.xml><?xml version="1.0" encoding="utf-8"?>
<sst xmlns="http://schemas.openxmlformats.org/spreadsheetml/2006/main" count="153" uniqueCount="89">
  <si>
    <t>PG</t>
  </si>
  <si>
    <t>SPG</t>
  </si>
  <si>
    <t>PY</t>
  </si>
  <si>
    <t>ACT</t>
  </si>
  <si>
    <t>OB</t>
  </si>
  <si>
    <t>UBG</t>
  </si>
  <si>
    <t>ENTIDAD</t>
  </si>
  <si>
    <t>Plantilla de Clasificador Temático 1</t>
  </si>
  <si>
    <t>Sección 1 - Estructura Presupuestaria</t>
  </si>
  <si>
    <t>Enfoque de Género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</si>
  <si>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</si>
  <si>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</si>
  <si>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</si>
  <si>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</si>
  <si>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</si>
  <si>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</si>
  <si>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</si>
  <si>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</si>
  <si>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</si>
  <si>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</si>
  <si>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</si>
  <si>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</si>
  <si>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</si>
  <si>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</si>
  <si>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</si>
  <si>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</si>
  <si>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</si>
  <si>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Municipalidad de San Jacinto.</t>
  </si>
  <si>
    <t>RENGLON</t>
  </si>
  <si>
    <t>FUENTE DE FINANCIEMIENTO</t>
  </si>
  <si>
    <t>SAN JACINTO</t>
  </si>
  <si>
    <t>ESTRUCTURA</t>
  </si>
  <si>
    <t>GENERO</t>
  </si>
  <si>
    <t>01 00 000 007 000 011 21-0101-0001</t>
  </si>
  <si>
    <t>01 00 000 007 000 015 21-0101-0001</t>
  </si>
  <si>
    <t>20 00 001 001 000 241 22-0101-0001</t>
  </si>
  <si>
    <t>LAS POBLACIONES ATENDIDAS (NI?OS, NI?AS, ADULTOS MAYORES, MUJERES, J?VENES, DIVERSIDAD SEXUAL Y PERSONAS CON DISCAPACIDAD) CUENTAN  CON LAS CONDICIONES PARA REALIZAR EL TR?NSITO DE LA ASISTENCIA SOCIAL AL DESARROLLO DE MEDIOS DE VIDA SOSTENIBLES.</t>
  </si>
  <si>
    <t>20 00 001 001 000 022 22-0101-0001</t>
  </si>
  <si>
    <t>20 00 001 001 000 294 22-0101-0001</t>
  </si>
  <si>
    <t>20 00 001 001 000 233 22-0101-0001</t>
  </si>
  <si>
    <t>20 00 001 001 000 187 22-0101-0001</t>
  </si>
  <si>
    <t>01 00 000 007 000 262 31-0151-0001</t>
  </si>
  <si>
    <t>01 00 000 007 000 244 22-0101-0001</t>
  </si>
  <si>
    <t>20 00 001 001 000 268 22-0101-0001</t>
  </si>
  <si>
    <t>SEGUIMIENTO DE LA PROYECCION SOCIAL PARA LA FAMILIA MUJER NINEZ JUVENTUD Y ADULTO MAYOR</t>
  </si>
  <si>
    <t>mes</t>
  </si>
  <si>
    <t>20 00 001 001 000 231 22-0101-0001</t>
  </si>
  <si>
    <t>20 00 001 001 000 274 22-0101-0001</t>
  </si>
  <si>
    <t>20 00 001 001 000 196 22-0101-0001</t>
  </si>
  <si>
    <t>20 00 001 001 000 071 22-0101-0001</t>
  </si>
  <si>
    <t>20 00 001 001 000 027 22-0101-0001</t>
  </si>
  <si>
    <t>20 00 001 001 000 072 22-0101-0001</t>
  </si>
  <si>
    <t>20 00 001 001 000 244 22-0101-0001</t>
  </si>
  <si>
    <t>20 00 001 001 000 299 22-0101-0001</t>
  </si>
  <si>
    <t xml:space="preserve">LAS POBLACIONES ATENDIDAS (NI?OS, NI?AS, ADULTOS MAYORES, MUJERES, J?VENES, DIVERSIDAD SEXUAL Y PERSONAS CON DISCAPACIDAD) CUENTAN  CON LAS CONDICIONES PARA REALIZAR EL TR?NSITO DE LA ASISTENCIA SOCIAL AL DESARROLLO DE MEDIOS DE VIDA SOSTENIBLES.   
</t>
  </si>
  <si>
    <t>20 00 001 001 000 168 22-0101-0001</t>
  </si>
  <si>
    <t>20 00 001 001 000 261 22-0101-0001</t>
  </si>
  <si>
    <t>20 00 001 001 000 051 22-0101-0001</t>
  </si>
  <si>
    <t>20 00 001 001 000 243 22-0101-0001</t>
  </si>
  <si>
    <t>20 00 001 001 000 262 22-0101-0001</t>
  </si>
  <si>
    <t>01 00 000 007 000 435 21-0101-0001</t>
  </si>
  <si>
    <t>01 00 000 007 000 291 22-0101-0001</t>
  </si>
  <si>
    <t>01 00 000 007 000 169 22-0101-000</t>
  </si>
  <si>
    <t>01 00 000 007 000 168 22-0101-0001</t>
  </si>
  <si>
    <t>01 00 000 007 000 071 31-0151-0001</t>
  </si>
  <si>
    <t>01 00 000 007 000 242 22-0101-0001</t>
  </si>
  <si>
    <t>01 00 000 007 000 243 22-0101-0001</t>
  </si>
  <si>
    <t>01 00 000 007 000 211 22-0101-0001</t>
  </si>
  <si>
    <t>01 00 000 007 000 072 31-0151-0001</t>
  </si>
  <si>
    <t>01 00 000 007 000 241 22-0101-0001</t>
  </si>
  <si>
    <t>01 00 000 007 000 113 21-0101-0001</t>
  </si>
  <si>
    <t>01 00 000 007 000 051 21-0101-0001</t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</si>
  <si>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</si>
  <si>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</si>
  <si>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</si>
  <si>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</si>
  <si>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t>Mujeres</t>
  </si>
  <si>
    <t>Hombres</t>
  </si>
  <si>
    <t>Total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</si>
  <si>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</si>
  <si>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</si>
  <si>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</si>
  <si>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</si>
  <si>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</si>
  <si>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</si>
  <si>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Garífuna</t>
  </si>
  <si>
    <t>Mestizo</t>
  </si>
  <si>
    <t>Otro</t>
  </si>
  <si>
    <t xml:space="preserve">  </t>
  </si>
</sst>
</file>

<file path=xl/styles.xml><?xml version="1.0" encoding="utf-8"?>
<styleSheet xmlns="http://schemas.openxmlformats.org/spreadsheetml/2006/main">
  <numFmts count="3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Q&quot;#,##0;\-&quot;Q&quot;#,##0"/>
    <numFmt numFmtId="181" formatCode="&quot;Q&quot;#,##0;[Red]\-&quot;Q&quot;#,##0"/>
    <numFmt numFmtId="182" formatCode="&quot;Q&quot;#,##0.00;\-&quot;Q&quot;#,##0.00"/>
    <numFmt numFmtId="183" formatCode="&quot;Q&quot;#,##0.00;[Red]\-&quot;Q&quot;#,##0.00"/>
    <numFmt numFmtId="184" formatCode="_-&quot;Q&quot;* #,##0_-;\-&quot;Q&quot;* #,##0_-;_-&quot;Q&quot;* &quot;-&quot;_-;_-@_-"/>
    <numFmt numFmtId="185" formatCode="_-&quot;Q&quot;* #,##0.00_-;\-&quot;Q&quot;* #,##0.00_-;_-&quot;Q&quot;* &quot;-&quot;??_-;_-@_-"/>
    <numFmt numFmtId="186" formatCode="&quot;Q&quot;#,##0.0"/>
    <numFmt numFmtId="187" formatCode="&quot;Q&quot;#,##0.00"/>
    <numFmt numFmtId="188" formatCode="dd/mm/yyyy"/>
    <numFmt numFmtId="189" formatCode="hh\:mm\:ss\ \a\.m\./\p\.m\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15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11" fillId="0" borderId="0" xfId="0" applyFont="1" applyAlignment="1">
      <alignment vertical="top" wrapText="1" readingOrder="1"/>
    </xf>
    <xf numFmtId="0" fontId="13" fillId="33" borderId="0" xfId="0" applyFont="1" applyFill="1" applyBorder="1" applyAlignment="1">
      <alignment horizontal="center" wrapText="1"/>
    </xf>
    <xf numFmtId="0" fontId="11" fillId="0" borderId="0" xfId="0" applyFont="1" applyAlignment="1">
      <alignment vertical="top" wrapText="1" readingOrder="1"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186" fontId="12" fillId="33" borderId="12" xfId="0" applyNumberFormat="1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33" borderId="0" xfId="0" applyFont="1" applyFill="1" applyBorder="1" applyAlignment="1">
      <alignment/>
    </xf>
    <xf numFmtId="3" fontId="5" fillId="33" borderId="16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86" fontId="12" fillId="33" borderId="12" xfId="0" applyNumberFormat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vertical="top" wrapText="1" readingOrder="1"/>
    </xf>
    <xf numFmtId="186" fontId="12" fillId="33" borderId="17" xfId="0" applyNumberFormat="1" applyFont="1" applyFill="1" applyBorder="1" applyAlignment="1">
      <alignment horizontal="center" vertical="top" wrapText="1"/>
    </xf>
    <xf numFmtId="187" fontId="11" fillId="0" borderId="12" xfId="0" applyNumberFormat="1" applyFont="1" applyBorder="1" applyAlignment="1">
      <alignment wrapText="1"/>
    </xf>
    <xf numFmtId="187" fontId="11" fillId="0" borderId="12" xfId="0" applyNumberFormat="1" applyFont="1" applyBorder="1" applyAlignment="1">
      <alignment horizontal="right" wrapText="1"/>
    </xf>
    <xf numFmtId="187" fontId="5" fillId="33" borderId="12" xfId="0" applyNumberFormat="1" applyFont="1" applyFill="1" applyBorder="1" applyAlignment="1">
      <alignment horizontal="right"/>
    </xf>
    <xf numFmtId="0" fontId="5" fillId="36" borderId="12" xfId="0" applyFont="1" applyFill="1" applyBorder="1" applyAlignment="1">
      <alignment horizontal="right"/>
    </xf>
    <xf numFmtId="3" fontId="5" fillId="36" borderId="12" xfId="0" applyNumberFormat="1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3" fontId="4" fillId="33" borderId="12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0" fontId="11" fillId="0" borderId="0" xfId="54" applyFont="1" applyAlignment="1">
      <alignment horizontal="left" vertical="top" wrapText="1" readingOrder="1"/>
      <protection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3" fontId="4" fillId="33" borderId="20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0" fontId="3" fillId="35" borderId="25" xfId="0" applyFont="1" applyFill="1" applyBorder="1" applyAlignment="1">
      <alignment horizontal="left"/>
    </xf>
    <xf numFmtId="0" fontId="3" fillId="35" borderId="26" xfId="0" applyFont="1" applyFill="1" applyBorder="1" applyAlignment="1">
      <alignment horizontal="left"/>
    </xf>
    <xf numFmtId="17" fontId="3" fillId="35" borderId="25" xfId="0" applyNumberFormat="1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4" fontId="12" fillId="33" borderId="12" xfId="0" applyNumberFormat="1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897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Género'!$C$42:$C$81</c:f>
              <c:numCache>
                <c:ptCount val="40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54</c:v>
                </c:pt>
                <c:pt idx="9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17</c:v>
                </c:pt>
                <c:pt idx="23">
                  <c:v>23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31</c:v>
                </c:pt>
                <c:pt idx="29">
                  <c:v>32</c:v>
                </c:pt>
                <c:pt idx="30">
                  <c:v>34</c:v>
                </c:pt>
                <c:pt idx="31">
                  <c:v>35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46</c:v>
                </c:pt>
              </c:numCache>
            </c:numRef>
          </c:val>
        </c:ser>
        <c:ser>
          <c:idx val="1"/>
          <c:order val="1"/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Género'!$D$42:$D$81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209</c:v>
                </c:pt>
                <c:pt idx="12">
                  <c:v>70</c:v>
                </c:pt>
                <c:pt idx="13">
                  <c:v>200</c:v>
                </c:pt>
                <c:pt idx="14">
                  <c:v>209</c:v>
                </c:pt>
                <c:pt idx="15">
                  <c:v>15</c:v>
                </c:pt>
                <c:pt idx="16">
                  <c:v>3000</c:v>
                </c:pt>
                <c:pt idx="17">
                  <c:v>4000</c:v>
                </c:pt>
                <c:pt idx="18">
                  <c:v>50</c:v>
                </c:pt>
                <c:pt idx="19">
                  <c:v>50</c:v>
                </c:pt>
                <c:pt idx="20">
                  <c:v>209</c:v>
                </c:pt>
                <c:pt idx="21">
                  <c:v>75</c:v>
                </c:pt>
                <c:pt idx="22">
                  <c:v>50</c:v>
                </c:pt>
                <c:pt idx="23">
                  <c:v>209</c:v>
                </c:pt>
                <c:pt idx="24">
                  <c:v>50</c:v>
                </c:pt>
                <c:pt idx="25">
                  <c:v>10</c:v>
                </c:pt>
                <c:pt idx="26">
                  <c:v>85</c:v>
                </c:pt>
                <c:pt idx="27">
                  <c:v>200</c:v>
                </c:pt>
                <c:pt idx="28">
                  <c:v>1500</c:v>
                </c:pt>
                <c:pt idx="29">
                  <c:v>25</c:v>
                </c:pt>
                <c:pt idx="30">
                  <c:v>2000</c:v>
                </c:pt>
                <c:pt idx="31">
                  <c:v>400</c:v>
                </c:pt>
                <c:pt idx="32">
                  <c:v>15</c:v>
                </c:pt>
                <c:pt idx="33">
                  <c:v>900</c:v>
                </c:pt>
                <c:pt idx="34">
                  <c:v>90</c:v>
                </c:pt>
                <c:pt idx="35">
                  <c:v>80</c:v>
                </c:pt>
                <c:pt idx="36">
                  <c:v>35</c:v>
                </c:pt>
                <c:pt idx="37">
                  <c:v>40</c:v>
                </c:pt>
                <c:pt idx="38">
                  <c:v>45</c:v>
                </c:pt>
                <c:pt idx="39">
                  <c:v>50</c:v>
                </c:pt>
              </c:numCache>
            </c:numRef>
          </c:val>
        </c:ser>
        <c:ser>
          <c:idx val="2"/>
          <c:order val="2"/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Género'!$E$42:$E$81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76</c:v>
                </c:pt>
                <c:pt idx="12">
                  <c:v>50</c:v>
                </c:pt>
                <c:pt idx="13">
                  <c:v>150</c:v>
                </c:pt>
                <c:pt idx="14">
                  <c:v>76</c:v>
                </c:pt>
                <c:pt idx="15">
                  <c:v>8</c:v>
                </c:pt>
                <c:pt idx="16">
                  <c:v>2500</c:v>
                </c:pt>
                <c:pt idx="17">
                  <c:v>3500</c:v>
                </c:pt>
                <c:pt idx="18">
                  <c:v>35</c:v>
                </c:pt>
                <c:pt idx="19">
                  <c:v>40</c:v>
                </c:pt>
                <c:pt idx="20">
                  <c:v>76</c:v>
                </c:pt>
                <c:pt idx="21">
                  <c:v>80</c:v>
                </c:pt>
                <c:pt idx="22">
                  <c:v>40</c:v>
                </c:pt>
                <c:pt idx="23">
                  <c:v>175</c:v>
                </c:pt>
                <c:pt idx="24">
                  <c:v>35</c:v>
                </c:pt>
                <c:pt idx="25">
                  <c:v>15</c:v>
                </c:pt>
                <c:pt idx="26">
                  <c:v>70</c:v>
                </c:pt>
                <c:pt idx="27">
                  <c:v>1800</c:v>
                </c:pt>
                <c:pt idx="28">
                  <c:v>2000</c:v>
                </c:pt>
                <c:pt idx="29">
                  <c:v>45</c:v>
                </c:pt>
                <c:pt idx="30">
                  <c:v>600</c:v>
                </c:pt>
                <c:pt idx="31">
                  <c:v>350</c:v>
                </c:pt>
                <c:pt idx="32">
                  <c:v>10</c:v>
                </c:pt>
                <c:pt idx="33">
                  <c:v>700</c:v>
                </c:pt>
                <c:pt idx="34">
                  <c:v>100</c:v>
                </c:pt>
                <c:pt idx="35">
                  <c:v>70</c:v>
                </c:pt>
                <c:pt idx="36">
                  <c:v>20</c:v>
                </c:pt>
                <c:pt idx="37">
                  <c:v>30</c:v>
                </c:pt>
                <c:pt idx="38">
                  <c:v>30</c:v>
                </c:pt>
                <c:pt idx="39">
                  <c:v>25</c:v>
                </c:pt>
              </c:numCache>
            </c:numRef>
          </c:val>
        </c:ser>
        <c:ser>
          <c:idx val="3"/>
          <c:order val="3"/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Género'!$F$42:$F$81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285</c:v>
                </c:pt>
                <c:pt idx="12">
                  <c:v>120</c:v>
                </c:pt>
                <c:pt idx="13">
                  <c:v>350</c:v>
                </c:pt>
                <c:pt idx="14">
                  <c:v>285</c:v>
                </c:pt>
                <c:pt idx="15">
                  <c:v>23</c:v>
                </c:pt>
                <c:pt idx="16">
                  <c:v>5500</c:v>
                </c:pt>
                <c:pt idx="17">
                  <c:v>7500</c:v>
                </c:pt>
                <c:pt idx="18">
                  <c:v>85</c:v>
                </c:pt>
                <c:pt idx="19">
                  <c:v>90</c:v>
                </c:pt>
                <c:pt idx="20">
                  <c:v>285</c:v>
                </c:pt>
                <c:pt idx="21">
                  <c:v>155</c:v>
                </c:pt>
                <c:pt idx="22">
                  <c:v>90</c:v>
                </c:pt>
                <c:pt idx="23">
                  <c:v>384</c:v>
                </c:pt>
                <c:pt idx="24">
                  <c:v>85</c:v>
                </c:pt>
                <c:pt idx="25">
                  <c:v>25</c:v>
                </c:pt>
                <c:pt idx="26">
                  <c:v>155</c:v>
                </c:pt>
                <c:pt idx="27">
                  <c:v>2000</c:v>
                </c:pt>
                <c:pt idx="28">
                  <c:v>3500</c:v>
                </c:pt>
                <c:pt idx="29">
                  <c:v>70</c:v>
                </c:pt>
                <c:pt idx="30">
                  <c:v>2600</c:v>
                </c:pt>
                <c:pt idx="31">
                  <c:v>750</c:v>
                </c:pt>
                <c:pt idx="32">
                  <c:v>25</c:v>
                </c:pt>
                <c:pt idx="33">
                  <c:v>1600</c:v>
                </c:pt>
                <c:pt idx="34">
                  <c:v>190</c:v>
                </c:pt>
                <c:pt idx="35">
                  <c:v>150</c:v>
                </c:pt>
                <c:pt idx="36">
                  <c:v>55</c:v>
                </c:pt>
                <c:pt idx="37">
                  <c:v>70</c:v>
                </c:pt>
                <c:pt idx="38">
                  <c:v>75</c:v>
                </c:pt>
                <c:pt idx="39">
                  <c:v>75</c:v>
                </c:pt>
              </c:numCache>
            </c:numRef>
          </c:val>
        </c:ser>
        <c:ser>
          <c:idx val="4"/>
          <c:order val="4"/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Género'!$G$42:$G$81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</c:v>
                </c:pt>
                <c:pt idx="12">
                  <c:v>15</c:v>
                </c:pt>
                <c:pt idx="13">
                  <c:v>25</c:v>
                </c:pt>
                <c:pt idx="14">
                  <c:v>30</c:v>
                </c:pt>
                <c:pt idx="15">
                  <c:v>5</c:v>
                </c:pt>
                <c:pt idx="16">
                  <c:v>1500</c:v>
                </c:pt>
                <c:pt idx="17">
                  <c:v>3500</c:v>
                </c:pt>
                <c:pt idx="18">
                  <c:v>30</c:v>
                </c:pt>
                <c:pt idx="19">
                  <c:v>25</c:v>
                </c:pt>
                <c:pt idx="20">
                  <c:v>30</c:v>
                </c:pt>
                <c:pt idx="21">
                  <c:v>40</c:v>
                </c:pt>
                <c:pt idx="22">
                  <c:v>15</c:v>
                </c:pt>
                <c:pt idx="23">
                  <c:v>50</c:v>
                </c:pt>
                <c:pt idx="24">
                  <c:v>30</c:v>
                </c:pt>
                <c:pt idx="25">
                  <c:v>10</c:v>
                </c:pt>
                <c:pt idx="26">
                  <c:v>25</c:v>
                </c:pt>
                <c:pt idx="27">
                  <c:v>200</c:v>
                </c:pt>
                <c:pt idx="28">
                  <c:v>300</c:v>
                </c:pt>
                <c:pt idx="29">
                  <c:v>0</c:v>
                </c:pt>
                <c:pt idx="30">
                  <c:v>300</c:v>
                </c:pt>
                <c:pt idx="31">
                  <c:v>25</c:v>
                </c:pt>
                <c:pt idx="32">
                  <c:v>5</c:v>
                </c:pt>
                <c:pt idx="33">
                  <c:v>200</c:v>
                </c:pt>
                <c:pt idx="34">
                  <c:v>30</c:v>
                </c:pt>
                <c:pt idx="35">
                  <c:v>20</c:v>
                </c:pt>
                <c:pt idx="36">
                  <c:v>15</c:v>
                </c:pt>
                <c:pt idx="37">
                  <c:v>15</c:v>
                </c:pt>
                <c:pt idx="38">
                  <c:v>10</c:v>
                </c:pt>
              </c:numCache>
            </c:numRef>
          </c:val>
        </c:ser>
        <c:ser>
          <c:idx val="5"/>
          <c:order val="5"/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Género'!$H$42:$H$81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50</c:v>
                </c:pt>
                <c:pt idx="12">
                  <c:v>25</c:v>
                </c:pt>
                <c:pt idx="13">
                  <c:v>60</c:v>
                </c:pt>
                <c:pt idx="14">
                  <c:v>50</c:v>
                </c:pt>
                <c:pt idx="15">
                  <c:v>12</c:v>
                </c:pt>
                <c:pt idx="16">
                  <c:v>2000</c:v>
                </c:pt>
                <c:pt idx="17">
                  <c:v>8</c:v>
                </c:pt>
                <c:pt idx="18">
                  <c:v>22</c:v>
                </c:pt>
                <c:pt idx="19">
                  <c:v>18</c:v>
                </c:pt>
                <c:pt idx="20">
                  <c:v>50</c:v>
                </c:pt>
                <c:pt idx="21">
                  <c:v>45</c:v>
                </c:pt>
                <c:pt idx="22">
                  <c:v>30</c:v>
                </c:pt>
                <c:pt idx="23">
                  <c:v>90</c:v>
                </c:pt>
                <c:pt idx="24">
                  <c:v>22</c:v>
                </c:pt>
                <c:pt idx="25">
                  <c:v>8</c:v>
                </c:pt>
                <c:pt idx="26">
                  <c:v>45</c:v>
                </c:pt>
                <c:pt idx="27">
                  <c:v>1100</c:v>
                </c:pt>
                <c:pt idx="28">
                  <c:v>1200</c:v>
                </c:pt>
                <c:pt idx="29">
                  <c:v>40</c:v>
                </c:pt>
                <c:pt idx="30">
                  <c:v>700</c:v>
                </c:pt>
                <c:pt idx="31">
                  <c:v>50</c:v>
                </c:pt>
                <c:pt idx="32">
                  <c:v>5</c:v>
                </c:pt>
                <c:pt idx="33">
                  <c:v>400</c:v>
                </c:pt>
                <c:pt idx="34">
                  <c:v>45</c:v>
                </c:pt>
                <c:pt idx="35">
                  <c:v>35</c:v>
                </c:pt>
                <c:pt idx="36">
                  <c:v>20</c:v>
                </c:pt>
                <c:pt idx="37">
                  <c:v>30</c:v>
                </c:pt>
                <c:pt idx="38">
                  <c:v>20</c:v>
                </c:pt>
                <c:pt idx="39">
                  <c:v>40</c:v>
                </c:pt>
              </c:numCache>
            </c:numRef>
          </c:val>
        </c:ser>
        <c:ser>
          <c:idx val="6"/>
          <c:order val="6"/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Género'!$I$42:$I$81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175</c:v>
                </c:pt>
                <c:pt idx="12">
                  <c:v>60</c:v>
                </c:pt>
                <c:pt idx="13">
                  <c:v>175</c:v>
                </c:pt>
                <c:pt idx="14">
                  <c:v>175</c:v>
                </c:pt>
                <c:pt idx="15">
                  <c:v>5</c:v>
                </c:pt>
                <c:pt idx="16">
                  <c:v>1000</c:v>
                </c:pt>
                <c:pt idx="17">
                  <c:v>10</c:v>
                </c:pt>
                <c:pt idx="18">
                  <c:v>18</c:v>
                </c:pt>
                <c:pt idx="19">
                  <c:v>32</c:v>
                </c:pt>
                <c:pt idx="20">
                  <c:v>175</c:v>
                </c:pt>
                <c:pt idx="21">
                  <c:v>35</c:v>
                </c:pt>
                <c:pt idx="22">
                  <c:v>25</c:v>
                </c:pt>
                <c:pt idx="23">
                  <c:v>180</c:v>
                </c:pt>
                <c:pt idx="24">
                  <c:v>18</c:v>
                </c:pt>
                <c:pt idx="25">
                  <c:v>5</c:v>
                </c:pt>
                <c:pt idx="26">
                  <c:v>75</c:v>
                </c:pt>
                <c:pt idx="27">
                  <c:v>600</c:v>
                </c:pt>
                <c:pt idx="28">
                  <c:v>1800</c:v>
                </c:pt>
                <c:pt idx="29">
                  <c:v>20</c:v>
                </c:pt>
                <c:pt idx="30">
                  <c:v>1000</c:v>
                </c:pt>
                <c:pt idx="31">
                  <c:v>500</c:v>
                </c:pt>
                <c:pt idx="32">
                  <c:v>10</c:v>
                </c:pt>
                <c:pt idx="33">
                  <c:v>700</c:v>
                </c:pt>
                <c:pt idx="34">
                  <c:v>80</c:v>
                </c:pt>
                <c:pt idx="35">
                  <c:v>60</c:v>
                </c:pt>
                <c:pt idx="36">
                  <c:v>15</c:v>
                </c:pt>
                <c:pt idx="37">
                  <c:v>20</c:v>
                </c:pt>
                <c:pt idx="38">
                  <c:v>40</c:v>
                </c:pt>
                <c:pt idx="39">
                  <c:v>30</c:v>
                </c:pt>
              </c:numCache>
            </c:numRef>
          </c:val>
        </c:ser>
        <c:ser>
          <c:idx val="7"/>
          <c:order val="7"/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Género'!$J$42:$J$81</c:f>
              <c:numCache>
                <c:ptCount val="40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10">
                  <c:v>0</c:v>
                </c:pt>
                <c:pt idx="11">
                  <c:v>30</c:v>
                </c:pt>
                <c:pt idx="12">
                  <c:v>20</c:v>
                </c:pt>
                <c:pt idx="13">
                  <c:v>90</c:v>
                </c:pt>
                <c:pt idx="14">
                  <c:v>30</c:v>
                </c:pt>
                <c:pt idx="15">
                  <c:v>1</c:v>
                </c:pt>
                <c:pt idx="16">
                  <c:v>1000</c:v>
                </c:pt>
                <c:pt idx="17">
                  <c:v>7</c:v>
                </c:pt>
                <c:pt idx="18">
                  <c:v>15</c:v>
                </c:pt>
                <c:pt idx="19">
                  <c:v>15</c:v>
                </c:pt>
                <c:pt idx="20">
                  <c:v>30</c:v>
                </c:pt>
                <c:pt idx="21">
                  <c:v>35</c:v>
                </c:pt>
                <c:pt idx="22">
                  <c:v>20</c:v>
                </c:pt>
                <c:pt idx="23">
                  <c:v>64</c:v>
                </c:pt>
                <c:pt idx="24">
                  <c:v>15</c:v>
                </c:pt>
                <c:pt idx="25">
                  <c:v>2</c:v>
                </c:pt>
                <c:pt idx="26">
                  <c:v>10</c:v>
                </c:pt>
                <c:pt idx="27">
                  <c:v>100</c:v>
                </c:pt>
                <c:pt idx="28">
                  <c:v>200</c:v>
                </c:pt>
                <c:pt idx="29">
                  <c:v>5</c:v>
                </c:pt>
                <c:pt idx="30">
                  <c:v>600</c:v>
                </c:pt>
                <c:pt idx="31">
                  <c:v>175</c:v>
                </c:pt>
                <c:pt idx="32">
                  <c:v>5</c:v>
                </c:pt>
                <c:pt idx="33">
                  <c:v>300</c:v>
                </c:pt>
                <c:pt idx="34">
                  <c:v>35</c:v>
                </c:pt>
                <c:pt idx="35">
                  <c:v>35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</c:numCache>
            </c:numRef>
          </c:val>
        </c:ser>
        <c:ser>
          <c:idx val="8"/>
          <c:order val="8"/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Género'!$K$42:$K$81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Género'!$L$42:$L$81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Género'!$M$42:$M$81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285</c:v>
                </c:pt>
                <c:pt idx="12">
                  <c:v>120</c:v>
                </c:pt>
                <c:pt idx="13">
                  <c:v>350</c:v>
                </c:pt>
                <c:pt idx="14">
                  <c:v>285</c:v>
                </c:pt>
                <c:pt idx="15">
                  <c:v>23</c:v>
                </c:pt>
                <c:pt idx="16">
                  <c:v>5500</c:v>
                </c:pt>
                <c:pt idx="17">
                  <c:v>3525</c:v>
                </c:pt>
                <c:pt idx="18">
                  <c:v>85</c:v>
                </c:pt>
                <c:pt idx="19">
                  <c:v>90</c:v>
                </c:pt>
                <c:pt idx="20">
                  <c:v>285</c:v>
                </c:pt>
                <c:pt idx="21">
                  <c:v>155</c:v>
                </c:pt>
                <c:pt idx="22">
                  <c:v>90</c:v>
                </c:pt>
                <c:pt idx="23">
                  <c:v>384</c:v>
                </c:pt>
                <c:pt idx="24">
                  <c:v>85</c:v>
                </c:pt>
                <c:pt idx="25">
                  <c:v>25</c:v>
                </c:pt>
                <c:pt idx="26">
                  <c:v>155</c:v>
                </c:pt>
                <c:pt idx="27">
                  <c:v>2000</c:v>
                </c:pt>
                <c:pt idx="28">
                  <c:v>3500</c:v>
                </c:pt>
                <c:pt idx="29">
                  <c:v>65</c:v>
                </c:pt>
                <c:pt idx="30">
                  <c:v>2600</c:v>
                </c:pt>
                <c:pt idx="31">
                  <c:v>750</c:v>
                </c:pt>
                <c:pt idx="32">
                  <c:v>25</c:v>
                </c:pt>
                <c:pt idx="33">
                  <c:v>1600</c:v>
                </c:pt>
                <c:pt idx="34">
                  <c:v>190</c:v>
                </c:pt>
                <c:pt idx="35">
                  <c:v>150</c:v>
                </c:pt>
                <c:pt idx="36">
                  <c:v>55</c:v>
                </c:pt>
                <c:pt idx="37">
                  <c:v>70</c:v>
                </c:pt>
                <c:pt idx="38">
                  <c:v>75</c:v>
                </c:pt>
                <c:pt idx="39">
                  <c:v>75</c:v>
                </c:pt>
              </c:numCache>
            </c:numRef>
          </c:val>
        </c:ser>
        <c:ser>
          <c:idx val="11"/>
          <c:order val="11"/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Género'!$N$42:$N$81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2"/>
          <c:order val="12"/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Género'!$O$42:$O$81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Género'!$P$42:$P$81</c:f>
              <c:numCache>
                <c:ptCount val="40"/>
                <c:pt idx="0">
                  <c:v>300</c:v>
                </c:pt>
                <c:pt idx="1">
                  <c:v>3800</c:v>
                </c:pt>
                <c:pt idx="2">
                  <c:v>1000</c:v>
                </c:pt>
                <c:pt idx="3">
                  <c:v>5000</c:v>
                </c:pt>
                <c:pt idx="4">
                  <c:v>4870</c:v>
                </c:pt>
                <c:pt idx="5">
                  <c:v>3000</c:v>
                </c:pt>
                <c:pt idx="6">
                  <c:v>1000</c:v>
                </c:pt>
                <c:pt idx="7">
                  <c:v>4870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Género'!$Q$42:$Q$81</c:f>
              <c:numCache>
                <c:ptCount val="40"/>
                <c:pt idx="0">
                  <c:v>300</c:v>
                </c:pt>
                <c:pt idx="1">
                  <c:v>3800</c:v>
                </c:pt>
                <c:pt idx="2">
                  <c:v>1000</c:v>
                </c:pt>
                <c:pt idx="3">
                  <c:v>5000</c:v>
                </c:pt>
                <c:pt idx="4">
                  <c:v>4870</c:v>
                </c:pt>
                <c:pt idx="5">
                  <c:v>3000</c:v>
                </c:pt>
                <c:pt idx="6">
                  <c:v>1000</c:v>
                </c:pt>
                <c:pt idx="7">
                  <c:v>4870</c:v>
                </c:pt>
                <c:pt idx="10">
                  <c:v>0</c:v>
                </c:pt>
              </c:numCache>
            </c:numRef>
          </c:val>
        </c:ser>
        <c:ser>
          <c:idx val="15"/>
          <c:order val="15"/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Género'!$R$42:$R$81</c:f>
              <c:numCache>
                <c:ptCount val="40"/>
                <c:pt idx="0">
                  <c:v>200</c:v>
                </c:pt>
                <c:pt idx="1">
                  <c:v>3700</c:v>
                </c:pt>
                <c:pt idx="2">
                  <c:v>1000</c:v>
                </c:pt>
                <c:pt idx="3">
                  <c:v>4306</c:v>
                </c:pt>
                <c:pt idx="4">
                  <c:v>4737.48</c:v>
                </c:pt>
                <c:pt idx="5">
                  <c:v>3000</c:v>
                </c:pt>
                <c:pt idx="6">
                  <c:v>691</c:v>
                </c:pt>
                <c:pt idx="7">
                  <c:v>3158.32</c:v>
                </c:pt>
                <c:pt idx="10">
                  <c:v>0</c:v>
                </c:pt>
              </c:numCache>
            </c:numRef>
          </c:val>
        </c:ser>
        <c:ser>
          <c:idx val="16"/>
          <c:order val="16"/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Género'!$S$42:$S$81</c:f>
              <c:numCache>
                <c:ptCount val="40"/>
                <c:pt idx="10">
                  <c:v>0</c:v>
                </c:pt>
                <c:pt idx="11">
                  <c:v>285</c:v>
                </c:pt>
                <c:pt idx="12">
                  <c:v>120</c:v>
                </c:pt>
                <c:pt idx="13">
                  <c:v>350</c:v>
                </c:pt>
                <c:pt idx="14">
                  <c:v>285</c:v>
                </c:pt>
                <c:pt idx="15">
                  <c:v>23</c:v>
                </c:pt>
                <c:pt idx="16">
                  <c:v>5500</c:v>
                </c:pt>
                <c:pt idx="17">
                  <c:v>57</c:v>
                </c:pt>
                <c:pt idx="18">
                  <c:v>85</c:v>
                </c:pt>
                <c:pt idx="19">
                  <c:v>90</c:v>
                </c:pt>
                <c:pt idx="20">
                  <c:v>450</c:v>
                </c:pt>
                <c:pt idx="21">
                  <c:v>155</c:v>
                </c:pt>
                <c:pt idx="22">
                  <c:v>90</c:v>
                </c:pt>
                <c:pt idx="23">
                  <c:v>384</c:v>
                </c:pt>
                <c:pt idx="24">
                  <c:v>85</c:v>
                </c:pt>
                <c:pt idx="25">
                  <c:v>25</c:v>
                </c:pt>
                <c:pt idx="26">
                  <c:v>155</c:v>
                </c:pt>
                <c:pt idx="27">
                  <c:v>2000</c:v>
                </c:pt>
                <c:pt idx="28">
                  <c:v>3500</c:v>
                </c:pt>
                <c:pt idx="29">
                  <c:v>65</c:v>
                </c:pt>
                <c:pt idx="30">
                  <c:v>2600</c:v>
                </c:pt>
                <c:pt idx="31">
                  <c:v>750</c:v>
                </c:pt>
                <c:pt idx="32">
                  <c:v>25</c:v>
                </c:pt>
                <c:pt idx="33">
                  <c:v>1600</c:v>
                </c:pt>
                <c:pt idx="34">
                  <c:v>190</c:v>
                </c:pt>
                <c:pt idx="35">
                  <c:v>150</c:v>
                </c:pt>
                <c:pt idx="36">
                  <c:v>55</c:v>
                </c:pt>
                <c:pt idx="37">
                  <c:v>70</c:v>
                </c:pt>
                <c:pt idx="38">
                  <c:v>75</c:v>
                </c:pt>
                <c:pt idx="39">
                  <c:v>75</c:v>
                </c:pt>
              </c:numCache>
            </c:numRef>
          </c:val>
        </c:ser>
        <c:ser>
          <c:idx val="17"/>
          <c:order val="17"/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Género'!$T$42:$T$81</c:f>
              <c:numCache>
                <c:ptCount val="40"/>
                <c:pt idx="10">
                  <c:v>0</c:v>
                </c:pt>
              </c:numCache>
            </c:numRef>
          </c:val>
        </c:ser>
        <c:ser>
          <c:idx val="18"/>
          <c:order val="18"/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Género'!$U$42:$U$81</c:f>
              <c:numCache>
                <c:ptCount val="40"/>
                <c:pt idx="10">
                  <c:v>0</c:v>
                </c:pt>
                <c:pt idx="11">
                  <c:v>285</c:v>
                </c:pt>
                <c:pt idx="12">
                  <c:v>120</c:v>
                </c:pt>
                <c:pt idx="13">
                  <c:v>350</c:v>
                </c:pt>
                <c:pt idx="14">
                  <c:v>285</c:v>
                </c:pt>
                <c:pt idx="15">
                  <c:v>23</c:v>
                </c:pt>
                <c:pt idx="16">
                  <c:v>5500</c:v>
                </c:pt>
                <c:pt idx="17">
                  <c:v>57</c:v>
                </c:pt>
                <c:pt idx="18">
                  <c:v>85</c:v>
                </c:pt>
                <c:pt idx="19">
                  <c:v>90</c:v>
                </c:pt>
                <c:pt idx="20">
                  <c:v>450</c:v>
                </c:pt>
                <c:pt idx="21">
                  <c:v>155</c:v>
                </c:pt>
                <c:pt idx="22">
                  <c:v>90</c:v>
                </c:pt>
                <c:pt idx="23">
                  <c:v>384</c:v>
                </c:pt>
                <c:pt idx="24">
                  <c:v>85</c:v>
                </c:pt>
                <c:pt idx="25">
                  <c:v>25</c:v>
                </c:pt>
                <c:pt idx="26">
                  <c:v>155</c:v>
                </c:pt>
                <c:pt idx="27">
                  <c:v>2000</c:v>
                </c:pt>
                <c:pt idx="28">
                  <c:v>3500</c:v>
                </c:pt>
                <c:pt idx="29">
                  <c:v>65</c:v>
                </c:pt>
                <c:pt idx="30">
                  <c:v>2600</c:v>
                </c:pt>
                <c:pt idx="31">
                  <c:v>750</c:v>
                </c:pt>
                <c:pt idx="32">
                  <c:v>25</c:v>
                </c:pt>
                <c:pt idx="33">
                  <c:v>1600</c:v>
                </c:pt>
                <c:pt idx="34">
                  <c:v>190</c:v>
                </c:pt>
                <c:pt idx="35">
                  <c:v>150</c:v>
                </c:pt>
                <c:pt idx="36">
                  <c:v>55</c:v>
                </c:pt>
                <c:pt idx="37">
                  <c:v>70</c:v>
                </c:pt>
                <c:pt idx="38">
                  <c:v>75</c:v>
                </c:pt>
                <c:pt idx="39">
                  <c:v>75</c:v>
                </c:pt>
              </c:numCache>
            </c:numRef>
          </c:val>
        </c:ser>
        <c:ser>
          <c:idx val="19"/>
          <c:order val="19"/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'Enfoque de Género'!$V$42:$V$81</c:f>
              <c:numCache>
                <c:ptCount val="40"/>
              </c:numCache>
            </c:numRef>
          </c:val>
        </c:ser>
        <c:axId val="4760575"/>
        <c:axId val="42845176"/>
      </c:barChart>
      <c:cat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45176"/>
        <c:crosses val="autoZero"/>
        <c:auto val="1"/>
        <c:lblOffset val="100"/>
        <c:tickLblSkip val="1"/>
        <c:noMultiLvlLbl val="0"/>
      </c:catAx>
      <c:valAx>
        <c:axId val="42845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25"/>
          <c:y val="0.12075"/>
          <c:w val="0.0695"/>
          <c:h val="0.7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mReportePD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mReportePDF%20(Autoguardado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Roaming\Microsoft\Excel\frmReportePDF%20(Autoguardado)%20(version%2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ENERO%20ULTIMO%20INFORME%202017\GENERO%20AL%2031-12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0">
          <cell r="W160">
            <v>8862</v>
          </cell>
        </row>
        <row r="175">
          <cell r="W175">
            <v>8862</v>
          </cell>
          <cell r="AU175" t="str">
            <v>SEGUIMIENTO DE LA PROYECCION SOCIAL PARA LA FAMILIA MUJER NINEZ JUVENTUD Y ADULTO MAYOR</v>
          </cell>
        </row>
        <row r="220">
          <cell r="W220">
            <v>8862</v>
          </cell>
          <cell r="AO220" t="str">
            <v>LAS POBLACIONES ATENDIDAS (NI?OS, NI?AS, ADULTOS MAYORES, MUJERES, J?VENES, DIVERSIDAD SEXUAL Y PERSONAS CON DISCAPACIDAD) CUENTAN  CON LAS CONDICIONES PARA REALIZAR EL TR?NSITO DE LA ASISTENCIA SOCIAL AL DESARROLLO DE MEDIOS DE VIDA SOSTENIBLES.</v>
          </cell>
          <cell r="AU220" t="str">
            <v>SEGUIMIENTO DE LA PROYECCION SOCIAL PARA LA FAMILIA MUJER NINEZ JUVENTUD Y ADULTO MAYOR</v>
          </cell>
        </row>
        <row r="265">
          <cell r="W265">
            <v>8862</v>
          </cell>
          <cell r="AO265" t="str">
            <v>LAS POBLACIONES ATENDIDAS (NI?OS, NI?AS, ADULTOS MAYORES, MUJERES, J?VENES, DIVERSIDAD SEXUAL Y PERSONAS CON DISCAPACIDAD) CUENTAN  CON LAS CONDICIONES PARA REALIZAR EL TR?NSITO DE LA ASISTENCIA SOCIAL AL DESARROLLO DE MEDIOS DE VIDA SOSTENIBLES.</v>
          </cell>
        </row>
        <row r="325">
          <cell r="W325">
            <v>8862</v>
          </cell>
          <cell r="AO325" t="str">
            <v>LAS POBLACIONES ATENDIDAS (NI?OS, NI?AS, ADULTOS MAYORES, MUJERES, J?VENES, DIVERSIDAD SEXUAL Y PERSONAS CON DISCAPACIDAD) CUENTAN  CON LAS CONDICIONES PARA REALIZAR EL TR?NSITO DE LA ASISTENCIA SOCIAL AL DESARROLLO DE MEDIOS DE VIDA SOSTENIBLES.</v>
          </cell>
        </row>
        <row r="340">
          <cell r="W340">
            <v>8862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40">
          <cell r="AO340" t="str">
            <v>LAS POBLACIONES ATENDIDAS (NI?OS, NI?AS, ADULTOS MAYORES, MUJERES, J?VENES, DIVERSIDAD SEXUAL Y PERSONAS CON DISCAPACIDAD) CUENTAN  CON LAS CONDICIONES PARA REALIZAR EL TR?NSITO DE LA ASISTENCIA SOCIAL AL DESARROLLO DE MEDIOS DE VIDA SOSTENIBLES.</v>
          </cell>
        </row>
        <row r="475">
          <cell r="W475">
            <v>8862</v>
          </cell>
        </row>
        <row r="490">
          <cell r="W490">
            <v>8862</v>
          </cell>
        </row>
        <row r="517">
          <cell r="W517">
            <v>8852</v>
          </cell>
        </row>
        <row r="520">
          <cell r="W520">
            <v>8852</v>
          </cell>
        </row>
        <row r="523">
          <cell r="W523">
            <v>8852</v>
          </cell>
        </row>
        <row r="526">
          <cell r="W526">
            <v>8852</v>
          </cell>
        </row>
        <row r="532">
          <cell r="W532">
            <v>8852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59">
          <cell r="H559" t="str">
            <v>01 00 000 007 000 241 22-0101-0001</v>
          </cell>
          <cell r="W559">
            <v>8852</v>
          </cell>
          <cell r="AE559">
            <v>1000</v>
          </cell>
          <cell r="AH559">
            <v>691</v>
          </cell>
        </row>
        <row r="568">
          <cell r="H568" t="str">
            <v>01 00 000 007 000 051 21-0101-0001</v>
          </cell>
          <cell r="W568">
            <v>8852</v>
          </cell>
          <cell r="AA568">
            <v>4870</v>
          </cell>
          <cell r="AE568">
            <v>4870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5">
          <cell r="AA55">
            <v>124800</v>
          </cell>
          <cell r="AH55">
            <v>94715.03</v>
          </cell>
          <cell r="AO55" t="str">
            <v>LAS POBLACIONES ATENDIDAS (NI?OS, NI?AS, ADULTOS MAYORES, MUJERES, J?VENES, DIVERSIDAD SEXUAL Y PERSONAS CON DISCAPACIDAD) CUENTAN  CON LAS CONDICIONES PARA REALIZAR EL TR?NSITO DE LA ASISTENCIA SOCIAL AL DESARROLLO DE MEDIOS DE VIDA SOSTENIBLES.</v>
          </cell>
          <cell r="AU55" t="str">
            <v>SEGUIMIENTO DE LA PROYECCION SOCIAL PARA LA FAMILIA MUJER NINEZ JUVENTUD Y ADULTO MAYOR</v>
          </cell>
        </row>
        <row r="70">
          <cell r="AA70">
            <v>2000</v>
          </cell>
          <cell r="AH70">
            <v>1076.2</v>
          </cell>
          <cell r="AO70" t="str">
            <v>LAS POBLACIONES ATENDIDAS (NI?OS, NI?AS, ADULTOS MAYORES, MUJERES, J?VENES, DIVERSIDAD SEXUAL Y PERSONAS CON DISCAPACIDAD) CUENTAN  CON LAS CONDICIONES PARA REALIZAR EL TR?NSITO DE LA ASISTENCIA SOCIAL AL DESARROLLO DE MEDIOS DE VIDA SOSTENIBLES.</v>
          </cell>
          <cell r="AU70" t="str">
            <v>SEGUIMIENTO DE LA PROYECCION SOCIAL PARA LA FAMILIA MUJER NINEZ JUVENTUD Y ADULTO MAYOR</v>
          </cell>
        </row>
        <row r="85">
          <cell r="AO85" t="str">
            <v>LAS POBLACIONES ATENDIDAS (NI?OS, NI?AS, ADULTOS MAYORES, MUJERES, J?VENES, DIVERSIDAD SEXUAL Y PERSONAS CON DISCAPACIDAD) CUENTAN  CON LAS CONDICIONES PARA REALIZAR EL TR?NSITO DE LA ASISTENCIA SOCIAL AL DESARROLLO DE MEDIOS DE VIDA SOSTENIBLES.</v>
          </cell>
          <cell r="AU85" t="str">
            <v>SEGUIMIENTO DE LA PROYECCION SOCIAL PARA LA FAMILIA MUJER NINEZ JUVENTUD Y ADULTO MAYOR</v>
          </cell>
        </row>
        <row r="100">
          <cell r="AA100">
            <v>1125</v>
          </cell>
          <cell r="AE100">
            <v>1125</v>
          </cell>
          <cell r="AH100">
            <v>1122</v>
          </cell>
          <cell r="AO100" t="str">
            <v>LAS POBLACIONES ATENDIDAS (NI?OS, NI?AS, ADULTOS MAYORES, MUJERES, J?VENES, DIVERSIDAD SEXUAL Y PERSONAS CON DISCAPACIDAD) CUENTAN  CON LAS CONDICIONES PARA REALIZAR EL TR?NSITO DE LA ASISTENCIA SOCIAL AL DESARROLLO DE MEDIOS DE VIDA SOSTENIBLES.</v>
          </cell>
        </row>
        <row r="115">
          <cell r="AA115">
            <v>50000</v>
          </cell>
          <cell r="AE115">
            <v>54000</v>
          </cell>
          <cell r="AH115">
            <v>53750</v>
          </cell>
          <cell r="AO115" t="str">
            <v>LAS POBLACIONES ATENDIDAS (NI?OS, NI?AS, ADULTOS MAYORES, MUJERES, J?VENES, DIVERSIDAD SEXUAL Y PERSONAS CON DISCAPACIDAD) CUENTAN  CON LAS CONDICIONES PARA REALIZAR EL TR?NSITO DE LA ASISTENCIA SOCIAL AL DESARROLLO DE MEDIOS DE VIDA SOSTENIBLES.</v>
          </cell>
        </row>
        <row r="130">
          <cell r="AA130">
            <v>10400</v>
          </cell>
          <cell r="AE130">
            <v>10400</v>
          </cell>
          <cell r="AH130">
            <v>7890.66</v>
          </cell>
        </row>
        <row r="145">
          <cell r="AA145">
            <v>12000</v>
          </cell>
          <cell r="AH145">
            <v>9000</v>
          </cell>
        </row>
        <row r="190">
          <cell r="AA190">
            <v>10400</v>
          </cell>
          <cell r="AH190">
            <v>7698.24</v>
          </cell>
        </row>
        <row r="205">
          <cell r="AA205">
            <v>200</v>
          </cell>
          <cell r="AH205">
            <v>193.5</v>
          </cell>
        </row>
        <row r="220">
          <cell r="AA220">
            <v>200</v>
          </cell>
          <cell r="AE220">
            <v>200</v>
          </cell>
          <cell r="AH220">
            <v>168.5</v>
          </cell>
          <cell r="AU220" t="str">
            <v>SEGUIMIENTO DE LA PROYECCION SOCIAL PARA LA FAMILIA MUJER NINEZ JUVENTUD Y ADULTO MAYOR</v>
          </cell>
        </row>
        <row r="265">
          <cell r="AA265">
            <v>1500</v>
          </cell>
          <cell r="AE265">
            <v>1500</v>
          </cell>
          <cell r="AH265">
            <v>135</v>
          </cell>
        </row>
        <row r="355">
          <cell r="AA355">
            <v>25840</v>
          </cell>
          <cell r="AH355">
            <v>7625.25</v>
          </cell>
        </row>
        <row r="385">
          <cell r="AA385">
            <v>13320</v>
          </cell>
          <cell r="AH385">
            <v>10322.81</v>
          </cell>
        </row>
        <row r="400">
          <cell r="AA400">
            <v>1000</v>
          </cell>
          <cell r="AH400">
            <v>96.3</v>
          </cell>
        </row>
        <row r="415">
          <cell r="AA415">
            <v>14855</v>
          </cell>
          <cell r="AE415">
            <v>14855</v>
          </cell>
          <cell r="AH415">
            <v>402.75</v>
          </cell>
        </row>
        <row r="430">
          <cell r="AA430">
            <v>5000</v>
          </cell>
          <cell r="AE430">
            <v>5000</v>
          </cell>
          <cell r="AH430">
            <v>2700</v>
          </cell>
        </row>
        <row r="475">
          <cell r="AA475">
            <v>15000</v>
          </cell>
          <cell r="AE475">
            <v>19500</v>
          </cell>
          <cell r="AH475">
            <v>19300</v>
          </cell>
        </row>
        <row r="490">
          <cell r="AA490">
            <v>8410</v>
          </cell>
          <cell r="AE490">
            <v>6910</v>
          </cell>
          <cell r="AH490">
            <v>6000</v>
          </cell>
        </row>
        <row r="508">
          <cell r="AA508">
            <v>45600</v>
          </cell>
          <cell r="AE508">
            <v>45600</v>
          </cell>
          <cell r="AH508">
            <v>44400</v>
          </cell>
        </row>
        <row r="511">
          <cell r="AA511">
            <v>1000</v>
          </cell>
          <cell r="AH511">
            <v>750</v>
          </cell>
        </row>
        <row r="517">
          <cell r="AA517">
            <v>4560</v>
          </cell>
          <cell r="AE517">
            <v>4560</v>
          </cell>
          <cell r="AH517">
            <v>4460</v>
          </cell>
        </row>
        <row r="520">
          <cell r="AA520">
            <v>1200</v>
          </cell>
          <cell r="AE520">
            <v>1200</v>
          </cell>
          <cell r="AH520">
            <v>1140</v>
          </cell>
        </row>
        <row r="523">
          <cell r="AA523">
            <v>500</v>
          </cell>
          <cell r="AH523">
            <v>280</v>
          </cell>
        </row>
        <row r="526">
          <cell r="AA526">
            <v>500</v>
          </cell>
          <cell r="AH526">
            <v>415</v>
          </cell>
        </row>
        <row r="532">
          <cell r="AA532">
            <v>3000</v>
          </cell>
          <cell r="AE532">
            <v>3000</v>
          </cell>
          <cell r="AH532">
            <v>3000</v>
          </cell>
        </row>
        <row r="535">
          <cell r="AA535">
            <v>3800</v>
          </cell>
          <cell r="AE535">
            <v>3800</v>
          </cell>
          <cell r="AH535">
            <v>3700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"/>
  <sheetViews>
    <sheetView showGridLines="0" showZeros="0" tabSelected="1" zoomScale="70" zoomScaleNormal="70" zoomScaleSheetLayoutView="86" zoomScalePageLayoutView="60" workbookViewId="0" topLeftCell="C80">
      <selection activeCell="AK85" sqref="AK85"/>
    </sheetView>
  </sheetViews>
  <sheetFormatPr defaultColWidth="11.421875" defaultRowHeight="15"/>
  <cols>
    <col min="1" max="1" width="37.57421875" style="4" hidden="1" customWidth="1"/>
    <col min="2" max="2" width="28.28125" style="4" hidden="1" customWidth="1"/>
    <col min="3" max="3" width="10.00390625" style="4" customWidth="1"/>
    <col min="4" max="4" width="12.140625" style="4" customWidth="1"/>
    <col min="5" max="5" width="8.00390625" style="4" customWidth="1"/>
    <col min="6" max="6" width="8.8515625" style="4" customWidth="1"/>
    <col min="7" max="7" width="8.140625" style="4" customWidth="1"/>
    <col min="8" max="9" width="8.57421875" style="4" customWidth="1"/>
    <col min="10" max="10" width="9.28125" style="4" customWidth="1"/>
    <col min="11" max="11" width="10.7109375" style="4" customWidth="1"/>
    <col min="12" max="12" width="14.421875" style="4" customWidth="1"/>
    <col min="13" max="13" width="4.57421875" style="4" customWidth="1"/>
    <col min="14" max="14" width="4.7109375" style="4" customWidth="1"/>
    <col min="15" max="15" width="4.421875" style="4" customWidth="1"/>
    <col min="16" max="16" width="11.7109375" style="4" customWidth="1"/>
    <col min="17" max="17" width="10.7109375" style="4" customWidth="1"/>
    <col min="18" max="18" width="11.421875" style="4" customWidth="1"/>
    <col min="19" max="19" width="13.421875" style="4" customWidth="1"/>
    <col min="20" max="20" width="11.421875" style="4" customWidth="1"/>
    <col min="21" max="21" width="12.421875" style="4" customWidth="1"/>
    <col min="22" max="22" width="21.28125" style="4" customWidth="1"/>
    <col min="23" max="16384" width="11.421875" style="4" customWidth="1"/>
  </cols>
  <sheetData>
    <row r="1" spans="1:4" ht="15">
      <c r="A1" s="30" t="s">
        <v>31</v>
      </c>
      <c r="B1" s="30" t="s">
        <v>32</v>
      </c>
      <c r="C1" s="3" t="s">
        <v>7</v>
      </c>
      <c r="D1" s="3"/>
    </row>
    <row r="2" spans="1:4" ht="15">
      <c r="A2" s="30"/>
      <c r="B2" s="30"/>
      <c r="C2" s="3" t="s">
        <v>9</v>
      </c>
      <c r="D2" s="3"/>
    </row>
    <row r="3" spans="1:4" ht="15">
      <c r="A3" s="30"/>
      <c r="B3" s="30"/>
      <c r="C3" s="3"/>
      <c r="D3" s="3"/>
    </row>
    <row r="4" spans="1:22" ht="15">
      <c r="A4" s="30"/>
      <c r="B4" s="30"/>
      <c r="C4" s="17" t="s">
        <v>10</v>
      </c>
      <c r="D4" s="17"/>
      <c r="E4" s="64" t="s">
        <v>27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12.75" customHeight="1">
      <c r="A5" s="30"/>
      <c r="B5" s="30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">
      <c r="A6" s="30"/>
      <c r="B6" s="30"/>
      <c r="C6" s="17" t="s">
        <v>11</v>
      </c>
      <c r="D6" s="17"/>
      <c r="E6" s="66">
        <v>43112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4" ht="15">
      <c r="A7" s="30"/>
      <c r="B7" s="30"/>
      <c r="C7" s="3"/>
      <c r="D7" s="3"/>
    </row>
    <row r="8" spans="1:22" s="1" customFormat="1" ht="12">
      <c r="A8" s="21"/>
      <c r="B8" s="21"/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s="2" customFormat="1" ht="12">
      <c r="A9" s="21"/>
      <c r="B9" s="21"/>
      <c r="Q9" s="1"/>
      <c r="S9" s="1"/>
      <c r="U9" s="1"/>
      <c r="V9" s="1"/>
    </row>
    <row r="10" spans="1:22" s="2" customFormat="1" ht="36.75" customHeight="1">
      <c r="A10" s="21"/>
      <c r="B10" s="21"/>
      <c r="C10" s="67" t="s">
        <v>12</v>
      </c>
      <c r="D10" s="69" t="s">
        <v>13</v>
      </c>
      <c r="E10" s="71"/>
      <c r="F10" s="71"/>
      <c r="G10" s="71"/>
      <c r="H10" s="71"/>
      <c r="I10" s="71"/>
      <c r="J10" s="71"/>
      <c r="K10" s="39"/>
      <c r="L10" s="40"/>
      <c r="M10" s="70" t="s">
        <v>23</v>
      </c>
      <c r="N10" s="70"/>
      <c r="O10" s="70"/>
      <c r="P10" s="69" t="s">
        <v>21</v>
      </c>
      <c r="Q10" s="69"/>
      <c r="R10" s="69"/>
      <c r="S10" s="69" t="s">
        <v>22</v>
      </c>
      <c r="T10" s="69"/>
      <c r="U10" s="69"/>
      <c r="V10" s="69"/>
    </row>
    <row r="11" spans="1:22" s="2" customFormat="1" ht="53.25" customHeight="1">
      <c r="A11" s="21"/>
      <c r="B11" s="21"/>
      <c r="C11" s="68"/>
      <c r="D11" s="26" t="s">
        <v>6</v>
      </c>
      <c r="E11" s="26" t="s">
        <v>0</v>
      </c>
      <c r="F11" s="26" t="s">
        <v>1</v>
      </c>
      <c r="G11" s="26" t="s">
        <v>2</v>
      </c>
      <c r="H11" s="26" t="s">
        <v>3</v>
      </c>
      <c r="I11" s="26" t="s">
        <v>4</v>
      </c>
      <c r="J11" s="41" t="s">
        <v>5</v>
      </c>
      <c r="K11" s="39" t="s">
        <v>28</v>
      </c>
      <c r="L11" s="40" t="s">
        <v>29</v>
      </c>
      <c r="M11" s="41" t="s">
        <v>26</v>
      </c>
      <c r="N11" s="41" t="s">
        <v>25</v>
      </c>
      <c r="O11" s="41" t="s">
        <v>24</v>
      </c>
      <c r="P11" s="25" t="s">
        <v>20</v>
      </c>
      <c r="Q11" s="25" t="s">
        <v>14</v>
      </c>
      <c r="R11" s="25" t="s">
        <v>15</v>
      </c>
      <c r="S11" s="25" t="s">
        <v>16</v>
      </c>
      <c r="T11" s="25" t="s">
        <v>17</v>
      </c>
      <c r="U11" s="25" t="s">
        <v>18</v>
      </c>
      <c r="V11" s="25" t="s">
        <v>19</v>
      </c>
    </row>
    <row r="12" spans="1:28" s="28" customFormat="1" ht="69.75" customHeight="1">
      <c r="A12" s="31" t="s">
        <v>43</v>
      </c>
      <c r="B12" s="31">
        <v>8862</v>
      </c>
      <c r="C12" s="22">
        <v>1</v>
      </c>
      <c r="D12" s="36" t="s">
        <v>30</v>
      </c>
      <c r="E12" s="37" t="str">
        <f aca="true" t="shared" si="0" ref="E12:E38">MID(A12,1,2)</f>
        <v>20</v>
      </c>
      <c r="F12" s="37" t="str">
        <f aca="true" t="shared" si="1" ref="F12:F21">MID(A12,4,2)</f>
        <v>00</v>
      </c>
      <c r="G12" s="37" t="str">
        <f aca="true" t="shared" si="2" ref="G12:G38">MID(A12,7,3)</f>
        <v>001</v>
      </c>
      <c r="H12" s="37" t="str">
        <f aca="true" t="shared" si="3" ref="H12:H38">MID(A12,11,3)</f>
        <v>001</v>
      </c>
      <c r="I12" s="37" t="str">
        <f aca="true" t="shared" si="4" ref="I12:I38">MID(A12,15,3)</f>
        <v>000</v>
      </c>
      <c r="J12" s="37">
        <v>2010</v>
      </c>
      <c r="K12" s="37" t="str">
        <f aca="true" t="shared" si="5" ref="K12:K38">MID(A12,19,3)</f>
        <v>268</v>
      </c>
      <c r="L12" s="37" t="str">
        <f aca="true" t="shared" si="6" ref="L12:L38">MID(A12,23,13)</f>
        <v>22-0101-0001</v>
      </c>
      <c r="M12" s="38" t="str">
        <f>MID(B12,1,2)</f>
        <v>88</v>
      </c>
      <c r="N12" s="38" t="str">
        <f>MID(B12,3,1)</f>
        <v>6</v>
      </c>
      <c r="O12" s="38" t="str">
        <f>MID(B12,4,1)</f>
        <v>2</v>
      </c>
      <c r="P12" s="45">
        <v>3660</v>
      </c>
      <c r="Q12" s="46">
        <v>3660</v>
      </c>
      <c r="R12" s="45">
        <v>2337.84</v>
      </c>
      <c r="S12" s="23" t="s">
        <v>36</v>
      </c>
      <c r="T12" s="23" t="s">
        <v>36</v>
      </c>
      <c r="U12" s="33" t="s">
        <v>45</v>
      </c>
      <c r="V12" s="34" t="s">
        <v>44</v>
      </c>
      <c r="W12" s="27"/>
      <c r="X12" s="27"/>
      <c r="Y12" s="27"/>
      <c r="Z12" s="27"/>
      <c r="AA12" s="27"/>
      <c r="AB12" s="27"/>
    </row>
    <row r="13" spans="1:28" s="2" customFormat="1" ht="69.75" customHeight="1">
      <c r="A13" s="21" t="s">
        <v>37</v>
      </c>
      <c r="B13" s="21">
        <v>8862</v>
      </c>
      <c r="C13" s="22">
        <v>3</v>
      </c>
      <c r="D13" s="36" t="s">
        <v>30</v>
      </c>
      <c r="E13" s="37" t="str">
        <f t="shared" si="0"/>
        <v>20</v>
      </c>
      <c r="F13" s="37" t="str">
        <f t="shared" si="1"/>
        <v>00</v>
      </c>
      <c r="G13" s="37" t="str">
        <f t="shared" si="2"/>
        <v>001</v>
      </c>
      <c r="H13" s="37" t="str">
        <f t="shared" si="3"/>
        <v>001</v>
      </c>
      <c r="I13" s="37" t="str">
        <f t="shared" si="4"/>
        <v>000</v>
      </c>
      <c r="J13" s="37">
        <v>2010</v>
      </c>
      <c r="K13" s="37" t="str">
        <f t="shared" si="5"/>
        <v>022</v>
      </c>
      <c r="L13" s="37" t="str">
        <f t="shared" si="6"/>
        <v>22-0101-0001</v>
      </c>
      <c r="M13" s="38" t="str">
        <f aca="true" t="shared" si="7" ref="M13:M38">MID(B13,1,2)</f>
        <v>88</v>
      </c>
      <c r="N13" s="38" t="str">
        <f aca="true" t="shared" si="8" ref="N13:N38">MID(B13,3,1)</f>
        <v>6</v>
      </c>
      <c r="O13" s="38" t="str">
        <f aca="true" t="shared" si="9" ref="O13:O38">MID(B13,4,1)</f>
        <v>2</v>
      </c>
      <c r="P13" s="45">
        <f>'[4]Sheet1'!$AA$55</f>
        <v>124800</v>
      </c>
      <c r="Q13" s="45">
        <f>'[4]Sheet1'!$AA$55</f>
        <v>124800</v>
      </c>
      <c r="R13" s="45">
        <f>'[4]Sheet1'!$AH$55</f>
        <v>94715.03</v>
      </c>
      <c r="S13" s="23" t="str">
        <f>'[4]Sheet1'!$AO$55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13" s="23" t="str">
        <f>'[4]Sheet1'!$AO$55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13" s="33" t="s">
        <v>45</v>
      </c>
      <c r="V13" s="34" t="str">
        <f>'[4]Sheet1'!$AU$55</f>
        <v>SEGUIMIENTO DE LA PROYECCION SOCIAL PARA LA FAMILIA MUJER NINEZ JUVENTUD Y ADULTO MAYOR</v>
      </c>
      <c r="W13" s="18"/>
      <c r="X13" s="18"/>
      <c r="Y13" s="18"/>
      <c r="Z13" s="18"/>
      <c r="AA13" s="18"/>
      <c r="AB13" s="18"/>
    </row>
    <row r="14" spans="1:28" s="2" customFormat="1" ht="69.75" customHeight="1">
      <c r="A14" s="21" t="s">
        <v>35</v>
      </c>
      <c r="B14" s="32">
        <v>8862</v>
      </c>
      <c r="C14" s="48">
        <v>4</v>
      </c>
      <c r="D14" s="36" t="s">
        <v>30</v>
      </c>
      <c r="E14" s="37" t="str">
        <f t="shared" si="0"/>
        <v>20</v>
      </c>
      <c r="F14" s="37" t="str">
        <f t="shared" si="1"/>
        <v>00</v>
      </c>
      <c r="G14" s="37" t="str">
        <f t="shared" si="2"/>
        <v>001</v>
      </c>
      <c r="H14" s="37" t="str">
        <f t="shared" si="3"/>
        <v>001</v>
      </c>
      <c r="I14" s="37" t="str">
        <f t="shared" si="4"/>
        <v>000</v>
      </c>
      <c r="J14" s="37">
        <v>2010</v>
      </c>
      <c r="K14" s="37" t="str">
        <f t="shared" si="5"/>
        <v>241</v>
      </c>
      <c r="L14" s="37" t="str">
        <f t="shared" si="6"/>
        <v>22-0101-0001</v>
      </c>
      <c r="M14" s="38" t="str">
        <f t="shared" si="7"/>
        <v>88</v>
      </c>
      <c r="N14" s="38" t="str">
        <f t="shared" si="8"/>
        <v>6</v>
      </c>
      <c r="O14" s="38" t="str">
        <f t="shared" si="9"/>
        <v>2</v>
      </c>
      <c r="P14" s="45">
        <f>'[4]Sheet1'!$AA$70</f>
        <v>2000</v>
      </c>
      <c r="Q14" s="45">
        <f>'[4]Sheet1'!$AA$70</f>
        <v>2000</v>
      </c>
      <c r="R14" s="45">
        <f>'[4]Sheet1'!$AH$70</f>
        <v>1076.2</v>
      </c>
      <c r="S14" s="23" t="str">
        <f>'[4]Sheet1'!$AO$70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14" s="23" t="str">
        <f>'[4]Sheet1'!$AO$70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14" s="33" t="s">
        <v>45</v>
      </c>
      <c r="V14" s="34" t="str">
        <f>'[4]Sheet1'!$AU$70</f>
        <v>SEGUIMIENTO DE LA PROYECCION SOCIAL PARA LA FAMILIA MUJER NINEZ JUVENTUD Y ADULTO MAYOR</v>
      </c>
      <c r="W14" s="18"/>
      <c r="X14" s="18"/>
      <c r="Y14" s="18"/>
      <c r="Z14" s="18"/>
      <c r="AA14" s="18"/>
      <c r="AB14" s="18"/>
    </row>
    <row r="15" spans="1:22" s="2" customFormat="1" ht="69.75" customHeight="1">
      <c r="A15" s="21" t="s">
        <v>46</v>
      </c>
      <c r="B15" s="21">
        <v>8862</v>
      </c>
      <c r="C15" s="49">
        <v>5</v>
      </c>
      <c r="D15" s="36" t="s">
        <v>30</v>
      </c>
      <c r="E15" s="37" t="str">
        <f t="shared" si="0"/>
        <v>20</v>
      </c>
      <c r="F15" s="37" t="str">
        <f t="shared" si="1"/>
        <v>00</v>
      </c>
      <c r="G15" s="37" t="str">
        <f t="shared" si="2"/>
        <v>001</v>
      </c>
      <c r="H15" s="37" t="str">
        <f t="shared" si="3"/>
        <v>001</v>
      </c>
      <c r="I15" s="37" t="str">
        <f t="shared" si="4"/>
        <v>000</v>
      </c>
      <c r="J15" s="37">
        <v>2010</v>
      </c>
      <c r="K15" s="37" t="str">
        <f t="shared" si="5"/>
        <v>231</v>
      </c>
      <c r="L15" s="37" t="str">
        <f t="shared" si="6"/>
        <v>22-0101-0001</v>
      </c>
      <c r="M15" s="38" t="str">
        <f t="shared" si="7"/>
        <v>88</v>
      </c>
      <c r="N15" s="38" t="str">
        <f t="shared" si="8"/>
        <v>6</v>
      </c>
      <c r="O15" s="38" t="str">
        <f t="shared" si="9"/>
        <v>2</v>
      </c>
      <c r="P15" s="45">
        <v>10000</v>
      </c>
      <c r="Q15" s="45">
        <v>10000</v>
      </c>
      <c r="R15" s="45">
        <v>5000</v>
      </c>
      <c r="S15" s="23" t="str">
        <f>'[4]Sheet1'!$AO$85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15" s="23" t="str">
        <f>$S$15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15" s="33" t="s">
        <v>45</v>
      </c>
      <c r="V15" s="34" t="str">
        <f>'[4]Sheet1'!$AU$85</f>
        <v>SEGUIMIENTO DE LA PROYECCION SOCIAL PARA LA FAMILIA MUJER NINEZ JUVENTUD Y ADULTO MAYOR</v>
      </c>
    </row>
    <row r="16" spans="1:22" s="2" customFormat="1" ht="69.75" customHeight="1">
      <c r="A16" s="21" t="s">
        <v>47</v>
      </c>
      <c r="B16" s="32">
        <f>'[1]Sheet1'!$W$160</f>
        <v>8862</v>
      </c>
      <c r="C16" s="49">
        <v>6</v>
      </c>
      <c r="D16" s="36" t="s">
        <v>30</v>
      </c>
      <c r="E16" s="37" t="str">
        <f t="shared" si="0"/>
        <v>20</v>
      </c>
      <c r="F16" s="37" t="str">
        <f t="shared" si="1"/>
        <v>00</v>
      </c>
      <c r="G16" s="37" t="str">
        <f t="shared" si="2"/>
        <v>001</v>
      </c>
      <c r="H16" s="37" t="str">
        <f t="shared" si="3"/>
        <v>001</v>
      </c>
      <c r="I16" s="37" t="str">
        <f t="shared" si="4"/>
        <v>000</v>
      </c>
      <c r="J16" s="37">
        <v>2010</v>
      </c>
      <c r="K16" s="37" t="str">
        <f t="shared" si="5"/>
        <v>274</v>
      </c>
      <c r="L16" s="37" t="str">
        <f t="shared" si="6"/>
        <v>22-0101-0001</v>
      </c>
      <c r="M16" s="38" t="str">
        <f t="shared" si="7"/>
        <v>88</v>
      </c>
      <c r="N16" s="38" t="str">
        <f t="shared" si="8"/>
        <v>6</v>
      </c>
      <c r="O16" s="38" t="str">
        <f t="shared" si="9"/>
        <v>2</v>
      </c>
      <c r="P16" s="45">
        <f>'[4]Sheet1'!$AA$100</f>
        <v>1125</v>
      </c>
      <c r="Q16" s="45">
        <f>'[4]Sheet1'!$AE$100</f>
        <v>1125</v>
      </c>
      <c r="R16" s="45">
        <f>'[4]Sheet1'!$AH$100</f>
        <v>1122</v>
      </c>
      <c r="S16" s="42" t="str">
        <f>'[4]Sheet1'!$AO$100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16" s="44" t="str">
        <f>$S$16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16" s="35" t="s">
        <v>45</v>
      </c>
      <c r="V16" s="79" t="str">
        <f>$V$15</f>
        <v>SEGUIMIENTO DE LA PROYECCION SOCIAL PARA LA FAMILIA MUJER NINEZ JUVENTUD Y ADULTO MAYOR</v>
      </c>
    </row>
    <row r="17" spans="1:28" s="2" customFormat="1" ht="69.75" customHeight="1">
      <c r="A17" s="21" t="s">
        <v>48</v>
      </c>
      <c r="B17" s="32">
        <f>'[1]Sheet1'!$W$175</f>
        <v>8862</v>
      </c>
      <c r="C17" s="49">
        <v>7</v>
      </c>
      <c r="D17" s="36" t="s">
        <v>30</v>
      </c>
      <c r="E17" s="37" t="str">
        <f t="shared" si="0"/>
        <v>20</v>
      </c>
      <c r="F17" s="37" t="str">
        <f t="shared" si="1"/>
        <v>00</v>
      </c>
      <c r="G17" s="37" t="str">
        <f t="shared" si="2"/>
        <v>001</v>
      </c>
      <c r="H17" s="37" t="str">
        <f t="shared" si="3"/>
        <v>001</v>
      </c>
      <c r="I17" s="37" t="str">
        <f t="shared" si="4"/>
        <v>000</v>
      </c>
      <c r="J17" s="37">
        <v>2010</v>
      </c>
      <c r="K17" s="37" t="str">
        <f t="shared" si="5"/>
        <v>196</v>
      </c>
      <c r="L17" s="37" t="str">
        <f t="shared" si="6"/>
        <v>22-0101-0001</v>
      </c>
      <c r="M17" s="38" t="str">
        <f t="shared" si="7"/>
        <v>88</v>
      </c>
      <c r="N17" s="38" t="str">
        <f t="shared" si="8"/>
        <v>6</v>
      </c>
      <c r="O17" s="38" t="str">
        <f t="shared" si="9"/>
        <v>2</v>
      </c>
      <c r="P17" s="45">
        <f>'[4]Sheet1'!$AA$115</f>
        <v>50000</v>
      </c>
      <c r="Q17" s="45">
        <f>'[4]Sheet1'!$AE$115</f>
        <v>54000</v>
      </c>
      <c r="R17" s="45">
        <f>'[4]Sheet1'!$AH$115</f>
        <v>53750</v>
      </c>
      <c r="S17" s="43" t="str">
        <f>'[4]Sheet1'!$AO$115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17" s="43" t="str">
        <f>$S$17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17" s="35" t="s">
        <v>45</v>
      </c>
      <c r="V17" s="43" t="str">
        <f>'[1]Sheet1'!$AU$175</f>
        <v>SEGUIMIENTO DE LA PROYECCION SOCIAL PARA LA FAMILIA MUJER NINEZ JUVENTUD Y ADULTO MAYOR</v>
      </c>
      <c r="W17" s="19"/>
      <c r="X17" s="19"/>
      <c r="Y17" s="19"/>
      <c r="Z17" s="19"/>
      <c r="AA17" s="19"/>
      <c r="AB17" s="19"/>
    </row>
    <row r="18" spans="1:28" s="2" customFormat="1" ht="69.75" customHeight="1">
      <c r="A18" s="21" t="s">
        <v>49</v>
      </c>
      <c r="B18" s="32">
        <f>'[1]Sheet1'!$W$220</f>
        <v>8862</v>
      </c>
      <c r="C18" s="49">
        <v>8</v>
      </c>
      <c r="D18" s="36" t="s">
        <v>30</v>
      </c>
      <c r="E18" s="37" t="str">
        <f t="shared" si="0"/>
        <v>20</v>
      </c>
      <c r="F18" s="37" t="str">
        <f t="shared" si="1"/>
        <v>00</v>
      </c>
      <c r="G18" s="37" t="str">
        <f t="shared" si="2"/>
        <v>001</v>
      </c>
      <c r="H18" s="37" t="str">
        <f t="shared" si="3"/>
        <v>001</v>
      </c>
      <c r="I18" s="37" t="str">
        <f t="shared" si="4"/>
        <v>000</v>
      </c>
      <c r="J18" s="37">
        <v>2010</v>
      </c>
      <c r="K18" s="37" t="str">
        <f t="shared" si="5"/>
        <v>071</v>
      </c>
      <c r="L18" s="37" t="str">
        <f t="shared" si="6"/>
        <v>22-0101-0001</v>
      </c>
      <c r="M18" s="38" t="str">
        <f t="shared" si="7"/>
        <v>88</v>
      </c>
      <c r="N18" s="38" t="str">
        <f t="shared" si="8"/>
        <v>6</v>
      </c>
      <c r="O18" s="38" t="str">
        <f t="shared" si="9"/>
        <v>2</v>
      </c>
      <c r="P18" s="45">
        <f>'[4]Sheet1'!$AA$130</f>
        <v>10400</v>
      </c>
      <c r="Q18" s="45">
        <f>'[4]Sheet1'!$AE$130</f>
        <v>10400</v>
      </c>
      <c r="R18" s="45">
        <f>'[4]Sheet1'!$AH$130</f>
        <v>7890.66</v>
      </c>
      <c r="S18" s="43" t="str">
        <f>'[1]Sheet1'!$AO$220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18" s="43" t="str">
        <f>'[1]Sheet1'!$AO$220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18" s="35" t="s">
        <v>45</v>
      </c>
      <c r="V18" s="43" t="str">
        <f>'[1]Sheet1'!$AU$220</f>
        <v>SEGUIMIENTO DE LA PROYECCION SOCIAL PARA LA FAMILIA MUJER NINEZ JUVENTUD Y ADULTO MAYOR</v>
      </c>
      <c r="W18" s="19"/>
      <c r="X18" s="19"/>
      <c r="Y18" s="19"/>
      <c r="Z18" s="19"/>
      <c r="AA18" s="19"/>
      <c r="AB18" s="19"/>
    </row>
    <row r="19" spans="1:28" s="2" customFormat="1" ht="69.75" customHeight="1">
      <c r="A19" s="21" t="s">
        <v>50</v>
      </c>
      <c r="B19" s="32">
        <f>'[1]Sheet1'!$W$265</f>
        <v>8862</v>
      </c>
      <c r="C19" s="49">
        <v>9</v>
      </c>
      <c r="D19" s="36" t="s">
        <v>30</v>
      </c>
      <c r="E19" s="37" t="str">
        <f t="shared" si="0"/>
        <v>20</v>
      </c>
      <c r="F19" s="37" t="str">
        <f t="shared" si="1"/>
        <v>00</v>
      </c>
      <c r="G19" s="37" t="str">
        <f t="shared" si="2"/>
        <v>001</v>
      </c>
      <c r="H19" s="37" t="str">
        <f t="shared" si="3"/>
        <v>001</v>
      </c>
      <c r="I19" s="37" t="str">
        <f t="shared" si="4"/>
        <v>000</v>
      </c>
      <c r="J19" s="37">
        <v>2010</v>
      </c>
      <c r="K19" s="37" t="str">
        <f t="shared" si="5"/>
        <v>027</v>
      </c>
      <c r="L19" s="37" t="str">
        <f t="shared" si="6"/>
        <v>22-0101-0001</v>
      </c>
      <c r="M19" s="38" t="str">
        <f t="shared" si="7"/>
        <v>88</v>
      </c>
      <c r="N19" s="38" t="str">
        <f t="shared" si="8"/>
        <v>6</v>
      </c>
      <c r="O19" s="38" t="str">
        <f t="shared" si="9"/>
        <v>2</v>
      </c>
      <c r="P19" s="45">
        <f>'[4]Sheet1'!$AA$145</f>
        <v>12000</v>
      </c>
      <c r="Q19" s="45">
        <f>$P$19</f>
        <v>12000</v>
      </c>
      <c r="R19" s="45">
        <f>'[4]Sheet1'!$AH$145</f>
        <v>9000</v>
      </c>
      <c r="S19" s="43" t="str">
        <f>'[1]Sheet1'!$AO$265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19" s="43" t="str">
        <f>'[1]Sheet1'!$AO$265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19" s="35" t="s">
        <v>45</v>
      </c>
      <c r="V19" s="43" t="str">
        <f>'[1]Sheet1'!$AU$220</f>
        <v>SEGUIMIENTO DE LA PROYECCION SOCIAL PARA LA FAMILIA MUJER NINEZ JUVENTUD Y ADULTO MAYOR</v>
      </c>
      <c r="W19" s="19"/>
      <c r="X19" s="19"/>
      <c r="Y19" s="19"/>
      <c r="Z19" s="19"/>
      <c r="AA19" s="19"/>
      <c r="AB19" s="19"/>
    </row>
    <row r="20" spans="1:28" s="2" customFormat="1" ht="69.75" customHeight="1">
      <c r="A20" s="21" t="s">
        <v>51</v>
      </c>
      <c r="B20" s="32">
        <f>'[1]Sheet1'!$W$325</f>
        <v>8862</v>
      </c>
      <c r="C20" s="49">
        <v>12</v>
      </c>
      <c r="D20" s="36" t="s">
        <v>30</v>
      </c>
      <c r="E20" s="37" t="str">
        <f t="shared" si="0"/>
        <v>20</v>
      </c>
      <c r="F20" s="37" t="str">
        <f t="shared" si="1"/>
        <v>00</v>
      </c>
      <c r="G20" s="37" t="str">
        <f t="shared" si="2"/>
        <v>001</v>
      </c>
      <c r="H20" s="37" t="str">
        <f t="shared" si="3"/>
        <v>001</v>
      </c>
      <c r="I20" s="37" t="str">
        <f t="shared" si="4"/>
        <v>000</v>
      </c>
      <c r="J20" s="37">
        <v>2010</v>
      </c>
      <c r="K20" s="37" t="str">
        <f t="shared" si="5"/>
        <v>072</v>
      </c>
      <c r="L20" s="37" t="str">
        <f t="shared" si="6"/>
        <v>22-0101-0001</v>
      </c>
      <c r="M20" s="38" t="str">
        <f t="shared" si="7"/>
        <v>88</v>
      </c>
      <c r="N20" s="38" t="str">
        <f t="shared" si="8"/>
        <v>6</v>
      </c>
      <c r="O20" s="38" t="str">
        <f t="shared" si="9"/>
        <v>2</v>
      </c>
      <c r="P20" s="45">
        <f>'[4]Sheet1'!$AA$190</f>
        <v>10400</v>
      </c>
      <c r="Q20" s="45">
        <f>$P$20</f>
        <v>10400</v>
      </c>
      <c r="R20" s="45">
        <f>'[4]Sheet1'!$AH$190</f>
        <v>7698.24</v>
      </c>
      <c r="S20" s="43" t="str">
        <f>'[1]Sheet1'!$AO$325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20" s="43" t="str">
        <f>'[1]Sheet1'!$AO$325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20" s="35" t="s">
        <v>45</v>
      </c>
      <c r="V20" s="43" t="str">
        <f>'[1]Sheet1'!$AU$220</f>
        <v>SEGUIMIENTO DE LA PROYECCION SOCIAL PARA LA FAMILIA MUJER NINEZ JUVENTUD Y ADULTO MAYOR</v>
      </c>
      <c r="W20" s="19"/>
      <c r="X20" s="19"/>
      <c r="Y20" s="19"/>
      <c r="Z20" s="19"/>
      <c r="AA20" s="19"/>
      <c r="AB20" s="19"/>
    </row>
    <row r="21" spans="1:28" s="2" customFormat="1" ht="69.75" customHeight="1">
      <c r="A21" s="21" t="s">
        <v>52</v>
      </c>
      <c r="B21" s="32">
        <f>'[1]Sheet1'!$W$340</f>
        <v>8862</v>
      </c>
      <c r="C21" s="49">
        <v>13</v>
      </c>
      <c r="D21" s="36" t="s">
        <v>30</v>
      </c>
      <c r="E21" s="37" t="str">
        <f t="shared" si="0"/>
        <v>20</v>
      </c>
      <c r="F21" s="37" t="str">
        <f t="shared" si="1"/>
        <v>00</v>
      </c>
      <c r="G21" s="37" t="str">
        <f t="shared" si="2"/>
        <v>001</v>
      </c>
      <c r="H21" s="37" t="str">
        <f t="shared" si="3"/>
        <v>001</v>
      </c>
      <c r="I21" s="37" t="str">
        <f t="shared" si="4"/>
        <v>000</v>
      </c>
      <c r="J21" s="37">
        <v>2010</v>
      </c>
      <c r="K21" s="37" t="str">
        <f t="shared" si="5"/>
        <v>244</v>
      </c>
      <c r="L21" s="37" t="str">
        <f t="shared" si="6"/>
        <v>22-0101-0001</v>
      </c>
      <c r="M21" s="38" t="str">
        <f t="shared" si="7"/>
        <v>88</v>
      </c>
      <c r="N21" s="38" t="str">
        <f t="shared" si="8"/>
        <v>6</v>
      </c>
      <c r="O21" s="38" t="str">
        <f t="shared" si="9"/>
        <v>2</v>
      </c>
      <c r="P21" s="45">
        <f>'[4]Sheet1'!$AA$205</f>
        <v>200</v>
      </c>
      <c r="Q21" s="45">
        <f>$P$21</f>
        <v>200</v>
      </c>
      <c r="R21" s="45">
        <f>'[4]Sheet1'!$AH$205</f>
        <v>193.5</v>
      </c>
      <c r="S21" s="43" t="str">
        <f>'[2]Sheet1'!$AO$340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21" s="43" t="str">
        <f>'[2]Sheet1'!$AO$340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21" s="35" t="s">
        <v>45</v>
      </c>
      <c r="V21" s="43" t="str">
        <f>'[1]Sheet1'!$AU$220</f>
        <v>SEGUIMIENTO DE LA PROYECCION SOCIAL PARA LA FAMILIA MUJER NINEZ JUVENTUD Y ADULTO MAYOR</v>
      </c>
      <c r="W21" s="20"/>
      <c r="X21" s="20"/>
      <c r="Y21" s="20"/>
      <c r="Z21" s="20"/>
      <c r="AA21" s="20"/>
      <c r="AB21" s="20"/>
    </row>
    <row r="22" spans="1:28" s="2" customFormat="1" ht="69.75" customHeight="1">
      <c r="A22" s="21" t="s">
        <v>53</v>
      </c>
      <c r="B22" s="32">
        <f>'[1]Sheet1'!$W$340</f>
        <v>8862</v>
      </c>
      <c r="C22" s="49">
        <v>14</v>
      </c>
      <c r="D22" s="36" t="s">
        <v>30</v>
      </c>
      <c r="E22" s="37" t="str">
        <f>MID(A22,1,2)</f>
        <v>20</v>
      </c>
      <c r="F22" s="37" t="str">
        <f>MID(A22,4,2)</f>
        <v>00</v>
      </c>
      <c r="G22" s="37" t="str">
        <f>MID(A22,7,3)</f>
        <v>001</v>
      </c>
      <c r="H22" s="37" t="str">
        <f>MID(A22,11,3)</f>
        <v>001</v>
      </c>
      <c r="I22" s="37" t="str">
        <f>MID(A22,15,3)</f>
        <v>000</v>
      </c>
      <c r="J22" s="37">
        <v>2010</v>
      </c>
      <c r="K22" s="37" t="str">
        <f>MID(A22,19,3)</f>
        <v>299</v>
      </c>
      <c r="L22" s="37" t="str">
        <f>MID(A22,23,13)</f>
        <v>22-0101-0001</v>
      </c>
      <c r="M22" s="38" t="str">
        <f>MID(B22,1,2)</f>
        <v>88</v>
      </c>
      <c r="N22" s="38" t="str">
        <f>MID(B22,3,1)</f>
        <v>6</v>
      </c>
      <c r="O22" s="38" t="str">
        <f>MID(B22,4,1)</f>
        <v>2</v>
      </c>
      <c r="P22" s="45">
        <f>'[4]Sheet1'!$AA$220</f>
        <v>200</v>
      </c>
      <c r="Q22" s="45">
        <f>'[4]Sheet1'!$AE$220</f>
        <v>200</v>
      </c>
      <c r="R22" s="45">
        <f>'[4]Sheet1'!$AH$220</f>
        <v>168.5</v>
      </c>
      <c r="S22" s="43" t="s">
        <v>54</v>
      </c>
      <c r="T22" s="43" t="str">
        <f>$S$22</f>
        <v>LAS POBLACIONES ATENDIDAS (NI?OS, NI?AS, ADULTOS MAYORES, MUJERES, J?VENES, DIVERSIDAD SEXUAL Y PERSONAS CON DISCAPACIDAD) CUENTAN  CON LAS CONDICIONES PARA REALIZAR EL TR?NSITO DE LA ASISTENCIA SOCIAL AL DESARROLLO DE MEDIOS DE VIDA SOSTENIBLES.   
</v>
      </c>
      <c r="U22" s="35" t="s">
        <v>45</v>
      </c>
      <c r="V22" s="43" t="str">
        <f>'[4]Sheet1'!$AU$220</f>
        <v>SEGUIMIENTO DE LA PROYECCION SOCIAL PARA LA FAMILIA MUJER NINEZ JUVENTUD Y ADULTO MAYOR</v>
      </c>
      <c r="W22" s="20"/>
      <c r="X22" s="20"/>
      <c r="Y22" s="20"/>
      <c r="Z22" s="20"/>
      <c r="AA22" s="20"/>
      <c r="AB22" s="20"/>
    </row>
    <row r="23" spans="1:28" s="2" customFormat="1" ht="69.75" customHeight="1">
      <c r="A23" s="21" t="s">
        <v>55</v>
      </c>
      <c r="B23" s="32">
        <v>8862</v>
      </c>
      <c r="C23" s="49">
        <v>17</v>
      </c>
      <c r="D23" s="36" t="s">
        <v>30</v>
      </c>
      <c r="E23" s="37" t="str">
        <f t="shared" si="0"/>
        <v>20</v>
      </c>
      <c r="F23" s="37" t="str">
        <f aca="true" t="shared" si="10" ref="F23:F38">MID(A23,4,2)</f>
        <v>00</v>
      </c>
      <c r="G23" s="37" t="str">
        <f t="shared" si="2"/>
        <v>001</v>
      </c>
      <c r="H23" s="37" t="str">
        <f t="shared" si="3"/>
        <v>001</v>
      </c>
      <c r="I23" s="37" t="str">
        <f t="shared" si="4"/>
        <v>000</v>
      </c>
      <c r="J23" s="37">
        <v>2010</v>
      </c>
      <c r="K23" s="37" t="str">
        <f t="shared" si="5"/>
        <v>168</v>
      </c>
      <c r="L23" s="37" t="str">
        <f t="shared" si="6"/>
        <v>22-0101-0001</v>
      </c>
      <c r="M23" s="38" t="str">
        <f t="shared" si="7"/>
        <v>88</v>
      </c>
      <c r="N23" s="38" t="str">
        <f t="shared" si="8"/>
        <v>6</v>
      </c>
      <c r="O23" s="38" t="str">
        <f t="shared" si="9"/>
        <v>2</v>
      </c>
      <c r="P23" s="45">
        <f>'[4]Sheet1'!$AA$265</f>
        <v>1500</v>
      </c>
      <c r="Q23" s="45">
        <f>'[4]Sheet1'!$AE$265</f>
        <v>1500</v>
      </c>
      <c r="R23" s="45">
        <f>'[4]Sheet1'!$AH$265</f>
        <v>135</v>
      </c>
      <c r="S23" s="43" t="str">
        <f>'[2]Sheet1'!$AO$340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23" s="43" t="str">
        <f>'[2]Sheet1'!$AO$340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23" s="35" t="s">
        <v>45</v>
      </c>
      <c r="V23" s="43" t="str">
        <f>'[1]Sheet1'!$AU$220</f>
        <v>SEGUIMIENTO DE LA PROYECCION SOCIAL PARA LA FAMILIA MUJER NINEZ JUVENTUD Y ADULTO MAYOR</v>
      </c>
      <c r="W23" s="55"/>
      <c r="X23" s="55"/>
      <c r="Y23" s="55"/>
      <c r="Z23" s="55"/>
      <c r="AA23" s="20"/>
      <c r="AB23" s="20"/>
    </row>
    <row r="24" spans="1:28" s="2" customFormat="1" ht="69.75" customHeight="1">
      <c r="A24" s="21" t="s">
        <v>56</v>
      </c>
      <c r="B24" s="32">
        <f>'[2]Sheet1'!$W$475</f>
        <v>8862</v>
      </c>
      <c r="C24" s="49">
        <v>23</v>
      </c>
      <c r="D24" s="36" t="s">
        <v>30</v>
      </c>
      <c r="E24" s="37" t="str">
        <f t="shared" si="0"/>
        <v>20</v>
      </c>
      <c r="F24" s="37" t="str">
        <f t="shared" si="10"/>
        <v>00</v>
      </c>
      <c r="G24" s="37" t="str">
        <f t="shared" si="2"/>
        <v>001</v>
      </c>
      <c r="H24" s="37" t="str">
        <f t="shared" si="3"/>
        <v>001</v>
      </c>
      <c r="I24" s="37" t="str">
        <f t="shared" si="4"/>
        <v>000</v>
      </c>
      <c r="J24" s="37">
        <v>2010</v>
      </c>
      <c r="K24" s="37" t="str">
        <f t="shared" si="5"/>
        <v>261</v>
      </c>
      <c r="L24" s="37" t="str">
        <f t="shared" si="6"/>
        <v>22-0101-0001</v>
      </c>
      <c r="M24" s="38" t="str">
        <f t="shared" si="7"/>
        <v>88</v>
      </c>
      <c r="N24" s="38" t="str">
        <f t="shared" si="8"/>
        <v>6</v>
      </c>
      <c r="O24" s="38" t="str">
        <f t="shared" si="9"/>
        <v>2</v>
      </c>
      <c r="P24" s="47">
        <f>'[4]Sheet1'!$AA$355</f>
        <v>25840</v>
      </c>
      <c r="Q24" s="47">
        <f>$P$24</f>
        <v>25840</v>
      </c>
      <c r="R24" s="47">
        <f>'[4]Sheet1'!$AH$355</f>
        <v>7625.25</v>
      </c>
      <c r="S24" s="43" t="str">
        <f>'[2]Sheet1'!$AO$340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24" s="43" t="str">
        <f>'[2]Sheet1'!$AO$340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24" s="35" t="s">
        <v>45</v>
      </c>
      <c r="V24" s="43" t="str">
        <f>'[1]Sheet1'!$AU$220</f>
        <v>SEGUIMIENTO DE LA PROYECCION SOCIAL PARA LA FAMILIA MUJER NINEZ JUVENTUD Y ADULTO MAYOR</v>
      </c>
      <c r="W24" s="55"/>
      <c r="X24" s="55"/>
      <c r="Y24" s="55"/>
      <c r="Z24" s="55"/>
      <c r="AA24" s="20"/>
      <c r="AB24" s="20"/>
    </row>
    <row r="25" spans="1:28" s="2" customFormat="1" ht="69.75" customHeight="1">
      <c r="A25" s="21" t="s">
        <v>57</v>
      </c>
      <c r="B25" s="32">
        <f>'[2]Sheet1'!$W$490</f>
        <v>8862</v>
      </c>
      <c r="C25" s="48">
        <v>25</v>
      </c>
      <c r="D25" s="36" t="s">
        <v>30</v>
      </c>
      <c r="E25" s="37" t="str">
        <f t="shared" si="0"/>
        <v>20</v>
      </c>
      <c r="F25" s="37" t="str">
        <f t="shared" si="10"/>
        <v>00</v>
      </c>
      <c r="G25" s="37" t="str">
        <f t="shared" si="2"/>
        <v>001</v>
      </c>
      <c r="H25" s="37" t="str">
        <f t="shared" si="3"/>
        <v>001</v>
      </c>
      <c r="I25" s="37" t="str">
        <f t="shared" si="4"/>
        <v>000</v>
      </c>
      <c r="J25" s="37">
        <v>2010</v>
      </c>
      <c r="K25" s="37" t="str">
        <f t="shared" si="5"/>
        <v>051</v>
      </c>
      <c r="L25" s="37" t="str">
        <f t="shared" si="6"/>
        <v>22-0101-0001</v>
      </c>
      <c r="M25" s="38" t="str">
        <f t="shared" si="7"/>
        <v>88</v>
      </c>
      <c r="N25" s="38" t="str">
        <f t="shared" si="8"/>
        <v>6</v>
      </c>
      <c r="O25" s="38" t="str">
        <f t="shared" si="9"/>
        <v>2</v>
      </c>
      <c r="P25" s="47">
        <f>'[4]Sheet1'!$AA$385</f>
        <v>13320</v>
      </c>
      <c r="Q25" s="47">
        <f>$P$25</f>
        <v>13320</v>
      </c>
      <c r="R25" s="47">
        <f>'[4]Sheet1'!$AH$385</f>
        <v>10322.81</v>
      </c>
      <c r="S25" s="43" t="str">
        <f>'[2]Sheet1'!$AO$340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25" s="43" t="str">
        <f>$S$25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25" s="35" t="s">
        <v>45</v>
      </c>
      <c r="V25" s="43" t="str">
        <f>'[1]Sheet1'!$AU$220</f>
        <v>SEGUIMIENTO DE LA PROYECCION SOCIAL PARA LA FAMILIA MUJER NINEZ JUVENTUD Y ADULTO MAYOR</v>
      </c>
      <c r="W25" s="55"/>
      <c r="X25" s="55"/>
      <c r="Y25" s="55"/>
      <c r="Z25" s="55"/>
      <c r="AA25" s="20"/>
      <c r="AB25" s="20"/>
    </row>
    <row r="26" spans="1:28" s="2" customFormat="1" ht="69.75" customHeight="1">
      <c r="A26" s="21" t="s">
        <v>58</v>
      </c>
      <c r="B26" s="32">
        <v>8852</v>
      </c>
      <c r="C26" s="48">
        <v>26</v>
      </c>
      <c r="D26" s="36" t="s">
        <v>30</v>
      </c>
      <c r="E26" s="37" t="str">
        <f t="shared" si="0"/>
        <v>20</v>
      </c>
      <c r="F26" s="37" t="str">
        <f t="shared" si="10"/>
        <v>00</v>
      </c>
      <c r="G26" s="37" t="str">
        <f t="shared" si="2"/>
        <v>001</v>
      </c>
      <c r="H26" s="37" t="str">
        <f t="shared" si="3"/>
        <v>001</v>
      </c>
      <c r="I26" s="37" t="str">
        <f t="shared" si="4"/>
        <v>000</v>
      </c>
      <c r="J26" s="37">
        <v>2010</v>
      </c>
      <c r="K26" s="37" t="str">
        <f t="shared" si="5"/>
        <v>243</v>
      </c>
      <c r="L26" s="37" t="str">
        <f t="shared" si="6"/>
        <v>22-0101-0001</v>
      </c>
      <c r="M26" s="38" t="str">
        <f t="shared" si="7"/>
        <v>88</v>
      </c>
      <c r="N26" s="38" t="str">
        <f t="shared" si="8"/>
        <v>5</v>
      </c>
      <c r="O26" s="38" t="str">
        <f t="shared" si="9"/>
        <v>2</v>
      </c>
      <c r="P26" s="47">
        <f>'[4]Sheet1'!$AA$400</f>
        <v>1000</v>
      </c>
      <c r="Q26" s="47">
        <f>$P$26</f>
        <v>1000</v>
      </c>
      <c r="R26" s="47">
        <f>'[4]Sheet1'!$AH$400</f>
        <v>96.3</v>
      </c>
      <c r="S26" s="43" t="str">
        <f>$S$25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26" s="43" t="str">
        <f>$S$25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26" s="35" t="s">
        <v>45</v>
      </c>
      <c r="V26" s="43" t="str">
        <f>$V$25</f>
        <v>SEGUIMIENTO DE LA PROYECCION SOCIAL PARA LA FAMILIA MUJER NINEZ JUVENTUD Y ADULTO MAYOR</v>
      </c>
      <c r="W26" s="55"/>
      <c r="X26" s="55"/>
      <c r="Y26" s="55"/>
      <c r="Z26" s="55"/>
      <c r="AA26" s="20"/>
      <c r="AB26" s="20"/>
    </row>
    <row r="27" spans="1:28" s="2" customFormat="1" ht="69.75" customHeight="1">
      <c r="A27" s="21" t="s">
        <v>38</v>
      </c>
      <c r="B27" s="32">
        <v>8852</v>
      </c>
      <c r="C27" s="49">
        <v>27</v>
      </c>
      <c r="D27" s="36" t="s">
        <v>30</v>
      </c>
      <c r="E27" s="37" t="str">
        <f t="shared" si="0"/>
        <v>20</v>
      </c>
      <c r="F27" s="37" t="str">
        <f t="shared" si="10"/>
        <v>00</v>
      </c>
      <c r="G27" s="37" t="str">
        <f t="shared" si="2"/>
        <v>001</v>
      </c>
      <c r="H27" s="37" t="str">
        <f t="shared" si="3"/>
        <v>001</v>
      </c>
      <c r="I27" s="37" t="str">
        <f t="shared" si="4"/>
        <v>000</v>
      </c>
      <c r="J27" s="37">
        <v>2010</v>
      </c>
      <c r="K27" s="37" t="str">
        <f t="shared" si="5"/>
        <v>294</v>
      </c>
      <c r="L27" s="37" t="str">
        <f t="shared" si="6"/>
        <v>22-0101-0001</v>
      </c>
      <c r="M27" s="38" t="str">
        <f t="shared" si="7"/>
        <v>88</v>
      </c>
      <c r="N27" s="38" t="str">
        <f t="shared" si="8"/>
        <v>5</v>
      </c>
      <c r="O27" s="38" t="str">
        <f t="shared" si="9"/>
        <v>2</v>
      </c>
      <c r="P27" s="47">
        <f>'[4]Sheet1'!$AA$415</f>
        <v>14855</v>
      </c>
      <c r="Q27" s="47">
        <f>'[4]Sheet1'!$AE$415</f>
        <v>14855</v>
      </c>
      <c r="R27" s="47">
        <f>'[4]Sheet1'!$AH$415</f>
        <v>402.75</v>
      </c>
      <c r="S27" s="43" t="str">
        <f>$S$26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27" s="43" t="str">
        <f>$T$26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27" s="35" t="s">
        <v>45</v>
      </c>
      <c r="V27" s="43" t="str">
        <f>$V$26</f>
        <v>SEGUIMIENTO DE LA PROYECCION SOCIAL PARA LA FAMILIA MUJER NINEZ JUVENTUD Y ADULTO MAYOR</v>
      </c>
      <c r="W27" s="55"/>
      <c r="X27" s="55"/>
      <c r="Y27" s="55"/>
      <c r="Z27" s="55"/>
      <c r="AA27" s="20"/>
      <c r="AB27" s="20"/>
    </row>
    <row r="28" spans="1:28" s="2" customFormat="1" ht="69.75" customHeight="1">
      <c r="A28" s="21" t="s">
        <v>59</v>
      </c>
      <c r="B28" s="32">
        <f>'[2]Sheet1'!$W$517</f>
        <v>8852</v>
      </c>
      <c r="C28" s="48">
        <v>28</v>
      </c>
      <c r="D28" s="36" t="s">
        <v>30</v>
      </c>
      <c r="E28" s="37" t="str">
        <f t="shared" si="0"/>
        <v>20</v>
      </c>
      <c r="F28" s="37" t="str">
        <f t="shared" si="10"/>
        <v>00</v>
      </c>
      <c r="G28" s="37" t="str">
        <f t="shared" si="2"/>
        <v>001</v>
      </c>
      <c r="H28" s="37" t="str">
        <f t="shared" si="3"/>
        <v>001</v>
      </c>
      <c r="I28" s="37" t="str">
        <f t="shared" si="4"/>
        <v>000</v>
      </c>
      <c r="J28" s="37">
        <v>2010</v>
      </c>
      <c r="K28" s="37" t="str">
        <f t="shared" si="5"/>
        <v>262</v>
      </c>
      <c r="L28" s="37" t="str">
        <f t="shared" si="6"/>
        <v>22-0101-0001</v>
      </c>
      <c r="M28" s="38" t="str">
        <f t="shared" si="7"/>
        <v>88</v>
      </c>
      <c r="N28" s="38" t="str">
        <f t="shared" si="8"/>
        <v>5</v>
      </c>
      <c r="O28" s="38" t="str">
        <f t="shared" si="9"/>
        <v>2</v>
      </c>
      <c r="P28" s="47">
        <f>'[4]Sheet1'!$AA$430</f>
        <v>5000</v>
      </c>
      <c r="Q28" s="47">
        <f>'[4]Sheet1'!$AE$430</f>
        <v>5000</v>
      </c>
      <c r="R28" s="47">
        <f>'[4]Sheet1'!$AH$430</f>
        <v>2700</v>
      </c>
      <c r="S28" s="43" t="str">
        <f>$S$27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28" s="43" t="str">
        <f>$T$27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28" s="35" t="s">
        <v>45</v>
      </c>
      <c r="V28" s="43" t="str">
        <f>$V$27</f>
        <v>SEGUIMIENTO DE LA PROYECCION SOCIAL PARA LA FAMILIA MUJER NINEZ JUVENTUD Y ADULTO MAYOR</v>
      </c>
      <c r="W28" s="55"/>
      <c r="X28" s="55"/>
      <c r="Y28" s="55"/>
      <c r="Z28" s="55"/>
      <c r="AA28" s="20"/>
      <c r="AB28" s="20"/>
    </row>
    <row r="29" spans="1:28" s="2" customFormat="1" ht="69.75" customHeight="1">
      <c r="A29" s="21" t="s">
        <v>40</v>
      </c>
      <c r="B29" s="32">
        <f>'[2]Sheet1'!$W$520</f>
        <v>8852</v>
      </c>
      <c r="C29" s="49">
        <v>31</v>
      </c>
      <c r="D29" s="36" t="s">
        <v>30</v>
      </c>
      <c r="E29" s="37" t="str">
        <f t="shared" si="0"/>
        <v>20</v>
      </c>
      <c r="F29" s="37" t="str">
        <f t="shared" si="10"/>
        <v>00</v>
      </c>
      <c r="G29" s="37" t="str">
        <f t="shared" si="2"/>
        <v>001</v>
      </c>
      <c r="H29" s="37" t="str">
        <f t="shared" si="3"/>
        <v>001</v>
      </c>
      <c r="I29" s="37" t="str">
        <f t="shared" si="4"/>
        <v>000</v>
      </c>
      <c r="J29" s="37">
        <v>2010</v>
      </c>
      <c r="K29" s="37" t="str">
        <f t="shared" si="5"/>
        <v>187</v>
      </c>
      <c r="L29" s="37" t="str">
        <f t="shared" si="6"/>
        <v>22-0101-0001</v>
      </c>
      <c r="M29" s="38" t="str">
        <f t="shared" si="7"/>
        <v>88</v>
      </c>
      <c r="N29" s="38" t="str">
        <f t="shared" si="8"/>
        <v>5</v>
      </c>
      <c r="O29" s="38" t="str">
        <f t="shared" si="9"/>
        <v>2</v>
      </c>
      <c r="P29" s="47">
        <f>'[4]Sheet1'!$AA$475</f>
        <v>15000</v>
      </c>
      <c r="Q29" s="47">
        <f>'[4]Sheet1'!$AE$475</f>
        <v>19500</v>
      </c>
      <c r="R29" s="47">
        <f>'[4]Sheet1'!$AH$475</f>
        <v>19300</v>
      </c>
      <c r="S29" s="43" t="str">
        <f aca="true" t="shared" si="11" ref="S29:S35">$S$28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29" s="43" t="str">
        <f aca="true" t="shared" si="12" ref="T29:T35">$T$28</f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29" s="35" t="s">
        <v>45</v>
      </c>
      <c r="V29" s="43" t="str">
        <f aca="true" t="shared" si="13" ref="V29:V35">$V$28</f>
        <v>SEGUIMIENTO DE LA PROYECCION SOCIAL PARA LA FAMILIA MUJER NINEZ JUVENTUD Y ADULTO MAYOR</v>
      </c>
      <c r="W29" s="55"/>
      <c r="X29" s="55"/>
      <c r="Y29" s="55"/>
      <c r="Z29" s="55"/>
      <c r="AA29" s="20"/>
      <c r="AB29" s="20"/>
    </row>
    <row r="30" spans="1:28" s="2" customFormat="1" ht="69.75" customHeight="1">
      <c r="A30" s="21" t="s">
        <v>39</v>
      </c>
      <c r="B30" s="32">
        <f>'[2]Sheet1'!$W$523</f>
        <v>8852</v>
      </c>
      <c r="C30" s="49">
        <v>32</v>
      </c>
      <c r="D30" s="36" t="s">
        <v>30</v>
      </c>
      <c r="E30" s="37" t="str">
        <f t="shared" si="0"/>
        <v>20</v>
      </c>
      <c r="F30" s="37" t="str">
        <f t="shared" si="10"/>
        <v>00</v>
      </c>
      <c r="G30" s="37" t="str">
        <f t="shared" si="2"/>
        <v>001</v>
      </c>
      <c r="H30" s="37" t="str">
        <f t="shared" si="3"/>
        <v>001</v>
      </c>
      <c r="I30" s="37" t="str">
        <f t="shared" si="4"/>
        <v>000</v>
      </c>
      <c r="J30" s="37">
        <v>2010</v>
      </c>
      <c r="K30" s="37" t="str">
        <f t="shared" si="5"/>
        <v>233</v>
      </c>
      <c r="L30" s="37" t="str">
        <f t="shared" si="6"/>
        <v>22-0101-0001</v>
      </c>
      <c r="M30" s="38" t="str">
        <f t="shared" si="7"/>
        <v>88</v>
      </c>
      <c r="N30" s="38" t="str">
        <f t="shared" si="8"/>
        <v>5</v>
      </c>
      <c r="O30" s="38" t="str">
        <f t="shared" si="9"/>
        <v>2</v>
      </c>
      <c r="P30" s="47">
        <f>'[4]Sheet1'!$AA$490</f>
        <v>8410</v>
      </c>
      <c r="Q30" s="47">
        <f>'[4]Sheet1'!$AE$490</f>
        <v>6910</v>
      </c>
      <c r="R30" s="47">
        <f>'[4]Sheet1'!$AH$490</f>
        <v>6000</v>
      </c>
      <c r="S30" s="43" t="str">
        <f t="shared" si="11"/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30" s="43" t="str">
        <f t="shared" si="12"/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30" s="35" t="s">
        <v>45</v>
      </c>
      <c r="V30" s="43" t="str">
        <f t="shared" si="13"/>
        <v>SEGUIMIENTO DE LA PROYECCION SOCIAL PARA LA FAMILIA MUJER NINEZ JUVENTUD Y ADULTO MAYOR</v>
      </c>
      <c r="W30" s="55"/>
      <c r="X30" s="55"/>
      <c r="Y30" s="55"/>
      <c r="Z30" s="55"/>
      <c r="AA30" s="20"/>
      <c r="AB30" s="20"/>
    </row>
    <row r="31" spans="1:28" s="2" customFormat="1" ht="69.75" customHeight="1">
      <c r="A31" s="21" t="s">
        <v>33</v>
      </c>
      <c r="B31" s="32">
        <f>'[2]Sheet1'!$W$526</f>
        <v>8852</v>
      </c>
      <c r="C31" s="49">
        <v>34</v>
      </c>
      <c r="D31" s="36" t="s">
        <v>30</v>
      </c>
      <c r="E31" s="37" t="str">
        <f t="shared" si="0"/>
        <v>01</v>
      </c>
      <c r="F31" s="37" t="str">
        <f t="shared" si="10"/>
        <v>00</v>
      </c>
      <c r="G31" s="37" t="str">
        <f t="shared" si="2"/>
        <v>000</v>
      </c>
      <c r="H31" s="37" t="str">
        <f t="shared" si="3"/>
        <v>007</v>
      </c>
      <c r="I31" s="37" t="str">
        <f t="shared" si="4"/>
        <v>000</v>
      </c>
      <c r="J31" s="37">
        <v>2010</v>
      </c>
      <c r="K31" s="37" t="str">
        <f t="shared" si="5"/>
        <v>011</v>
      </c>
      <c r="L31" s="37" t="str">
        <f t="shared" si="6"/>
        <v>21-0101-0001</v>
      </c>
      <c r="M31" s="38" t="str">
        <f t="shared" si="7"/>
        <v>88</v>
      </c>
      <c r="N31" s="38" t="str">
        <f t="shared" si="8"/>
        <v>5</v>
      </c>
      <c r="O31" s="38" t="str">
        <f t="shared" si="9"/>
        <v>2</v>
      </c>
      <c r="P31" s="47">
        <f>'[4]Sheet1'!$AA$508</f>
        <v>45600</v>
      </c>
      <c r="Q31" s="47">
        <f>'[4]Sheet1'!$AE$508</f>
        <v>45600</v>
      </c>
      <c r="R31" s="47">
        <f>'[4]Sheet1'!$AH$508</f>
        <v>44400</v>
      </c>
      <c r="S31" s="43" t="str">
        <f t="shared" si="11"/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31" s="43" t="str">
        <f t="shared" si="12"/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31" s="35" t="s">
        <v>45</v>
      </c>
      <c r="V31" s="43" t="str">
        <f t="shared" si="13"/>
        <v>SEGUIMIENTO DE LA PROYECCION SOCIAL PARA LA FAMILIA MUJER NINEZ JUVENTUD Y ADULTO MAYOR</v>
      </c>
      <c r="W31" s="55"/>
      <c r="X31" s="55"/>
      <c r="Y31" s="55"/>
      <c r="Z31" s="55"/>
      <c r="AA31" s="20"/>
      <c r="AB31" s="20"/>
    </row>
    <row r="32" spans="1:28" s="2" customFormat="1" ht="69.75" customHeight="1">
      <c r="A32" s="21" t="s">
        <v>41</v>
      </c>
      <c r="B32" s="32">
        <f>'[2]Sheet1'!$W$532</f>
        <v>8852</v>
      </c>
      <c r="C32" s="49">
        <v>35</v>
      </c>
      <c r="D32" s="36" t="s">
        <v>30</v>
      </c>
      <c r="E32" s="37" t="str">
        <f t="shared" si="0"/>
        <v>01</v>
      </c>
      <c r="F32" s="37" t="str">
        <f t="shared" si="10"/>
        <v>00</v>
      </c>
      <c r="G32" s="37" t="str">
        <f t="shared" si="2"/>
        <v>000</v>
      </c>
      <c r="H32" s="37" t="str">
        <f t="shared" si="3"/>
        <v>007</v>
      </c>
      <c r="I32" s="37" t="str">
        <f t="shared" si="4"/>
        <v>000</v>
      </c>
      <c r="J32" s="37">
        <v>2010</v>
      </c>
      <c r="K32" s="37" t="str">
        <f t="shared" si="5"/>
        <v>262</v>
      </c>
      <c r="L32" s="37" t="str">
        <f t="shared" si="6"/>
        <v>31-0151-0001</v>
      </c>
      <c r="M32" s="38" t="str">
        <f t="shared" si="7"/>
        <v>88</v>
      </c>
      <c r="N32" s="38" t="str">
        <f t="shared" si="8"/>
        <v>5</v>
      </c>
      <c r="O32" s="38" t="str">
        <f t="shared" si="9"/>
        <v>2</v>
      </c>
      <c r="P32" s="47">
        <f>'[4]Sheet1'!$AA$511</f>
        <v>1000</v>
      </c>
      <c r="Q32" s="47">
        <f>$P$32</f>
        <v>1000</v>
      </c>
      <c r="R32" s="47">
        <f>'[4]Sheet1'!$AH$511</f>
        <v>750</v>
      </c>
      <c r="S32" s="43" t="str">
        <f t="shared" si="11"/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32" s="43" t="str">
        <f t="shared" si="12"/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32" s="35" t="s">
        <v>45</v>
      </c>
      <c r="V32" s="43" t="str">
        <f t="shared" si="13"/>
        <v>SEGUIMIENTO DE LA PROYECCION SOCIAL PARA LA FAMILIA MUJER NINEZ JUVENTUD Y ADULTO MAYOR</v>
      </c>
      <c r="W32" s="55"/>
      <c r="X32" s="55"/>
      <c r="Y32" s="55"/>
      <c r="Z32" s="55"/>
      <c r="AA32" s="20"/>
      <c r="AB32" s="20"/>
    </row>
    <row r="33" spans="1:28" s="2" customFormat="1" ht="69.75" customHeight="1">
      <c r="A33" s="21" t="s">
        <v>60</v>
      </c>
      <c r="B33" s="32">
        <v>8852</v>
      </c>
      <c r="C33" s="48">
        <v>37</v>
      </c>
      <c r="D33" s="36" t="s">
        <v>30</v>
      </c>
      <c r="E33" s="37" t="str">
        <f t="shared" si="0"/>
        <v>01</v>
      </c>
      <c r="F33" s="37" t="str">
        <f t="shared" si="10"/>
        <v>00</v>
      </c>
      <c r="G33" s="37" t="str">
        <f t="shared" si="2"/>
        <v>000</v>
      </c>
      <c r="H33" s="37" t="str">
        <f t="shared" si="3"/>
        <v>007</v>
      </c>
      <c r="I33" s="37" t="str">
        <f t="shared" si="4"/>
        <v>000</v>
      </c>
      <c r="J33" s="37">
        <v>2010</v>
      </c>
      <c r="K33" s="37" t="str">
        <f t="shared" si="5"/>
        <v>435</v>
      </c>
      <c r="L33" s="37" t="str">
        <f t="shared" si="6"/>
        <v>21-0101-0001</v>
      </c>
      <c r="M33" s="38" t="str">
        <f t="shared" si="7"/>
        <v>88</v>
      </c>
      <c r="N33" s="38" t="str">
        <f t="shared" si="8"/>
        <v>5</v>
      </c>
      <c r="O33" s="38" t="str">
        <f t="shared" si="9"/>
        <v>2</v>
      </c>
      <c r="P33" s="47">
        <f>'[4]Sheet1'!$AA$517</f>
        <v>4560</v>
      </c>
      <c r="Q33" s="47">
        <f>'[4]Sheet1'!$AE$517</f>
        <v>4560</v>
      </c>
      <c r="R33" s="47">
        <f>'[4]Sheet1'!$AH$517</f>
        <v>4460</v>
      </c>
      <c r="S33" s="43" t="str">
        <f t="shared" si="11"/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33" s="43" t="str">
        <f t="shared" si="12"/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33" s="35" t="s">
        <v>45</v>
      </c>
      <c r="V33" s="43" t="str">
        <f t="shared" si="13"/>
        <v>SEGUIMIENTO DE LA PROYECCION SOCIAL PARA LA FAMILIA MUJER NINEZ JUVENTUD Y ADULTO MAYOR</v>
      </c>
      <c r="W33" s="55"/>
      <c r="X33" s="55"/>
      <c r="Y33" s="55"/>
      <c r="Z33" s="55"/>
      <c r="AA33" s="20"/>
      <c r="AB33" s="20"/>
    </row>
    <row r="34" spans="1:28" s="2" customFormat="1" ht="69.75" customHeight="1">
      <c r="A34" s="21" t="s">
        <v>61</v>
      </c>
      <c r="B34" s="32">
        <v>8852</v>
      </c>
      <c r="C34" s="48">
        <v>38</v>
      </c>
      <c r="D34" s="36" t="s">
        <v>30</v>
      </c>
      <c r="E34" s="37" t="str">
        <f t="shared" si="0"/>
        <v>01</v>
      </c>
      <c r="F34" s="37" t="str">
        <f t="shared" si="10"/>
        <v>00</v>
      </c>
      <c r="G34" s="37" t="str">
        <f t="shared" si="2"/>
        <v>000</v>
      </c>
      <c r="H34" s="37" t="str">
        <f t="shared" si="3"/>
        <v>007</v>
      </c>
      <c r="I34" s="37" t="str">
        <f t="shared" si="4"/>
        <v>000</v>
      </c>
      <c r="J34" s="37">
        <v>2010</v>
      </c>
      <c r="K34" s="37" t="str">
        <f t="shared" si="5"/>
        <v>291</v>
      </c>
      <c r="L34" s="37" t="str">
        <f t="shared" si="6"/>
        <v>22-0101-0001</v>
      </c>
      <c r="M34" s="38" t="str">
        <f t="shared" si="7"/>
        <v>88</v>
      </c>
      <c r="N34" s="38" t="str">
        <f t="shared" si="8"/>
        <v>5</v>
      </c>
      <c r="O34" s="38" t="str">
        <f t="shared" si="9"/>
        <v>2</v>
      </c>
      <c r="P34" s="47">
        <f>'[4]Sheet1'!$AA$520</f>
        <v>1200</v>
      </c>
      <c r="Q34" s="47">
        <f>'[4]Sheet1'!$AE$520</f>
        <v>1200</v>
      </c>
      <c r="R34" s="47">
        <f>'[4]Sheet1'!$AH$520</f>
        <v>1140</v>
      </c>
      <c r="S34" s="43" t="str">
        <f t="shared" si="11"/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34" s="43" t="str">
        <f t="shared" si="12"/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34" s="35" t="s">
        <v>45</v>
      </c>
      <c r="V34" s="43" t="str">
        <f t="shared" si="13"/>
        <v>SEGUIMIENTO DE LA PROYECCION SOCIAL PARA LA FAMILIA MUJER NINEZ JUVENTUD Y ADULTO MAYOR</v>
      </c>
      <c r="W34" s="55"/>
      <c r="X34" s="55"/>
      <c r="Y34" s="55"/>
      <c r="Z34" s="55"/>
      <c r="AA34" s="20"/>
      <c r="AB34" s="20"/>
    </row>
    <row r="35" spans="1:28" s="2" customFormat="1" ht="69.75" customHeight="1">
      <c r="A35" s="21" t="s">
        <v>62</v>
      </c>
      <c r="B35" s="32">
        <v>8852</v>
      </c>
      <c r="C35" s="48">
        <v>39</v>
      </c>
      <c r="D35" s="36" t="s">
        <v>30</v>
      </c>
      <c r="E35" s="37" t="str">
        <f t="shared" si="0"/>
        <v>01</v>
      </c>
      <c r="F35" s="37" t="str">
        <f t="shared" si="10"/>
        <v>00</v>
      </c>
      <c r="G35" s="37" t="str">
        <f t="shared" si="2"/>
        <v>000</v>
      </c>
      <c r="H35" s="37" t="str">
        <f t="shared" si="3"/>
        <v>007</v>
      </c>
      <c r="I35" s="37" t="str">
        <f t="shared" si="4"/>
        <v>000</v>
      </c>
      <c r="J35" s="37">
        <v>2010</v>
      </c>
      <c r="K35" s="37" t="str">
        <f t="shared" si="5"/>
        <v>169</v>
      </c>
      <c r="L35" s="37" t="str">
        <f t="shared" si="6"/>
        <v>22-0101-000</v>
      </c>
      <c r="M35" s="38" t="str">
        <f t="shared" si="7"/>
        <v>88</v>
      </c>
      <c r="N35" s="38" t="str">
        <f t="shared" si="8"/>
        <v>5</v>
      </c>
      <c r="O35" s="38" t="str">
        <f t="shared" si="9"/>
        <v>2</v>
      </c>
      <c r="P35" s="47">
        <f>'[4]Sheet1'!$AA$523</f>
        <v>500</v>
      </c>
      <c r="Q35" s="47">
        <f>$P$35</f>
        <v>500</v>
      </c>
      <c r="R35" s="47">
        <f>'[4]Sheet1'!$AH$523</f>
        <v>280</v>
      </c>
      <c r="S35" s="43" t="str">
        <f t="shared" si="11"/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T35" s="43" t="str">
        <f t="shared" si="12"/>
        <v>LAS POBLACIONES ATENDIDAS (NI?OS, NI?AS, ADULTOS MAYORES, MUJERES, J?VENES, DIVERSIDAD SEXUAL Y PERSONAS CON DISCAPACIDAD) CUENTAN  CON LAS CONDICIONES PARA REALIZAR EL TR?NSITO DE LA ASISTENCIA SOCIAL AL DESARROLLO DE MEDIOS DE VIDA SOSTENIBLES.</v>
      </c>
      <c r="U35" s="35" t="s">
        <v>45</v>
      </c>
      <c r="V35" s="43" t="str">
        <f t="shared" si="13"/>
        <v>SEGUIMIENTO DE LA PROYECCION SOCIAL PARA LA FAMILIA MUJER NINEZ JUVENTUD Y ADULTO MAYOR</v>
      </c>
      <c r="W35" s="55"/>
      <c r="X35" s="55"/>
      <c r="Y35" s="55"/>
      <c r="Z35" s="55"/>
      <c r="AA35" s="20"/>
      <c r="AB35" s="20"/>
    </row>
    <row r="36" spans="1:28" s="2" customFormat="1" ht="69.75" customHeight="1">
      <c r="A36" s="21" t="s">
        <v>63</v>
      </c>
      <c r="B36" s="32">
        <v>8852</v>
      </c>
      <c r="C36" s="48">
        <v>40</v>
      </c>
      <c r="D36" s="36" t="s">
        <v>30</v>
      </c>
      <c r="E36" s="37" t="str">
        <f t="shared" si="0"/>
        <v>01</v>
      </c>
      <c r="F36" s="37" t="str">
        <f t="shared" si="10"/>
        <v>00</v>
      </c>
      <c r="G36" s="37" t="str">
        <f t="shared" si="2"/>
        <v>000</v>
      </c>
      <c r="H36" s="37" t="str">
        <f t="shared" si="3"/>
        <v>007</v>
      </c>
      <c r="I36" s="37" t="str">
        <f t="shared" si="4"/>
        <v>000</v>
      </c>
      <c r="J36" s="37">
        <v>2010</v>
      </c>
      <c r="K36" s="37" t="str">
        <f t="shared" si="5"/>
        <v>168</v>
      </c>
      <c r="L36" s="37" t="str">
        <f t="shared" si="6"/>
        <v>22-0101-0001</v>
      </c>
      <c r="M36" s="38" t="str">
        <f t="shared" si="7"/>
        <v>88</v>
      </c>
      <c r="N36" s="38" t="str">
        <f t="shared" si="8"/>
        <v>5</v>
      </c>
      <c r="O36" s="38" t="str">
        <f t="shared" si="9"/>
        <v>2</v>
      </c>
      <c r="P36" s="47">
        <f>'[4]Sheet1'!$AA$526</f>
        <v>500</v>
      </c>
      <c r="Q36" s="47">
        <f>$P$36</f>
        <v>500</v>
      </c>
      <c r="R36" s="47">
        <f>'[4]Sheet1'!$AH$526</f>
        <v>415</v>
      </c>
      <c r="S36" s="23"/>
      <c r="T36" s="15"/>
      <c r="U36" s="15"/>
      <c r="V36" s="24"/>
      <c r="W36" s="55"/>
      <c r="X36" s="55"/>
      <c r="Y36" s="55"/>
      <c r="Z36" s="55"/>
      <c r="AA36" s="20"/>
      <c r="AB36" s="20"/>
    </row>
    <row r="37" spans="1:28" s="2" customFormat="1" ht="69.75" customHeight="1">
      <c r="A37" s="21" t="s">
        <v>34</v>
      </c>
      <c r="B37" s="32">
        <v>8852</v>
      </c>
      <c r="C37" s="48">
        <v>42</v>
      </c>
      <c r="D37" s="36" t="s">
        <v>30</v>
      </c>
      <c r="E37" s="37" t="str">
        <f t="shared" si="0"/>
        <v>01</v>
      </c>
      <c r="F37" s="37" t="str">
        <f t="shared" si="10"/>
        <v>00</v>
      </c>
      <c r="G37" s="37" t="str">
        <f t="shared" si="2"/>
        <v>000</v>
      </c>
      <c r="H37" s="37" t="str">
        <f t="shared" si="3"/>
        <v>007</v>
      </c>
      <c r="I37" s="37" t="str">
        <f t="shared" si="4"/>
        <v>000</v>
      </c>
      <c r="J37" s="37">
        <v>2010</v>
      </c>
      <c r="K37" s="37" t="str">
        <f t="shared" si="5"/>
        <v>015</v>
      </c>
      <c r="L37" s="37" t="str">
        <f t="shared" si="6"/>
        <v>21-0101-0001</v>
      </c>
      <c r="M37" s="38" t="str">
        <f t="shared" si="7"/>
        <v>88</v>
      </c>
      <c r="N37" s="38" t="str">
        <f t="shared" si="8"/>
        <v>5</v>
      </c>
      <c r="O37" s="38" t="str">
        <f t="shared" si="9"/>
        <v>2</v>
      </c>
      <c r="P37" s="47">
        <f>'[4]Sheet1'!$AA$532</f>
        <v>3000</v>
      </c>
      <c r="Q37" s="47">
        <f>'[4]Sheet1'!$AE$532</f>
        <v>3000</v>
      </c>
      <c r="R37" s="47">
        <f>'[4]Sheet1'!$AH$532</f>
        <v>3000</v>
      </c>
      <c r="S37" s="23"/>
      <c r="T37" s="15"/>
      <c r="U37" s="15"/>
      <c r="V37" s="24"/>
      <c r="W37" s="20"/>
      <c r="X37" s="20"/>
      <c r="Y37" s="20"/>
      <c r="Z37" s="20"/>
      <c r="AA37" s="20"/>
      <c r="AB37" s="20"/>
    </row>
    <row r="38" spans="1:28" s="2" customFormat="1" ht="69.75" customHeight="1">
      <c r="A38" s="21" t="s">
        <v>64</v>
      </c>
      <c r="B38" s="32">
        <f>'[3]Sheet1'!$W$559</f>
        <v>8852</v>
      </c>
      <c r="C38" s="49">
        <v>43</v>
      </c>
      <c r="D38" s="36" t="s">
        <v>30</v>
      </c>
      <c r="E38" s="37" t="str">
        <f t="shared" si="0"/>
        <v>01</v>
      </c>
      <c r="F38" s="37" t="str">
        <f t="shared" si="10"/>
        <v>00</v>
      </c>
      <c r="G38" s="37" t="str">
        <f t="shared" si="2"/>
        <v>000</v>
      </c>
      <c r="H38" s="37" t="str">
        <f t="shared" si="3"/>
        <v>007</v>
      </c>
      <c r="I38" s="37" t="str">
        <f t="shared" si="4"/>
        <v>000</v>
      </c>
      <c r="J38" s="37">
        <v>2010</v>
      </c>
      <c r="K38" s="37" t="str">
        <f t="shared" si="5"/>
        <v>071</v>
      </c>
      <c r="L38" s="37" t="str">
        <f t="shared" si="6"/>
        <v>31-0151-0001</v>
      </c>
      <c r="M38" s="38" t="str">
        <f t="shared" si="7"/>
        <v>88</v>
      </c>
      <c r="N38" s="38" t="str">
        <f t="shared" si="8"/>
        <v>5</v>
      </c>
      <c r="O38" s="38" t="str">
        <f t="shared" si="9"/>
        <v>2</v>
      </c>
      <c r="P38" s="47">
        <f>'[4]Sheet1'!$AA$535</f>
        <v>3800</v>
      </c>
      <c r="Q38" s="47">
        <f>'[4]Sheet1'!$AE$535</f>
        <v>3800</v>
      </c>
      <c r="R38" s="47">
        <f>'[4]Sheet1'!$AH$535</f>
        <v>3700</v>
      </c>
      <c r="S38" s="23"/>
      <c r="T38" s="23"/>
      <c r="U38" s="35"/>
      <c r="V38" s="24"/>
      <c r="W38" s="20"/>
      <c r="X38" s="20"/>
      <c r="Y38" s="20"/>
      <c r="Z38" s="20"/>
      <c r="AA38" s="20"/>
      <c r="AB38" s="20"/>
    </row>
    <row r="39" spans="1:28" s="2" customFormat="1" ht="69.75" customHeight="1">
      <c r="A39" s="21" t="s">
        <v>42</v>
      </c>
      <c r="B39" s="32">
        <v>8852</v>
      </c>
      <c r="C39" s="48">
        <v>44</v>
      </c>
      <c r="D39" s="36" t="s">
        <v>30</v>
      </c>
      <c r="E39" s="37" t="str">
        <f aca="true" t="shared" si="14" ref="E39:E45">MID(A39,1,2)</f>
        <v>01</v>
      </c>
      <c r="F39" s="37" t="str">
        <f aca="true" t="shared" si="15" ref="F39:F45">MID(A39,4,2)</f>
        <v>00</v>
      </c>
      <c r="G39" s="37" t="str">
        <f aca="true" t="shared" si="16" ref="G39:G45">MID(A39,7,3)</f>
        <v>000</v>
      </c>
      <c r="H39" s="37" t="str">
        <f aca="true" t="shared" si="17" ref="H39:H45">MID(A39,11,3)</f>
        <v>007</v>
      </c>
      <c r="I39" s="37" t="str">
        <f aca="true" t="shared" si="18" ref="I39:I45">MID(A39,15,3)</f>
        <v>000</v>
      </c>
      <c r="J39" s="37">
        <v>2010</v>
      </c>
      <c r="K39" s="37" t="str">
        <f aca="true" t="shared" si="19" ref="K39:K45">MID(A39,19,3)</f>
        <v>244</v>
      </c>
      <c r="L39" s="37" t="str">
        <f aca="true" t="shared" si="20" ref="L39:L45">MID(A39,23,13)</f>
        <v>22-0101-0001</v>
      </c>
      <c r="M39" s="38" t="str">
        <f aca="true" t="shared" si="21" ref="M39:M45">MID(B39,1,2)</f>
        <v>88</v>
      </c>
      <c r="N39" s="38" t="str">
        <f aca="true" t="shared" si="22" ref="N39:N45">MID(B39,3,1)</f>
        <v>5</v>
      </c>
      <c r="O39" s="38" t="str">
        <f aca="true" t="shared" si="23" ref="O39:O45">MID(B39,4,1)</f>
        <v>2</v>
      </c>
      <c r="P39" s="47">
        <v>400</v>
      </c>
      <c r="Q39" s="47">
        <f>$P$39</f>
        <v>400</v>
      </c>
      <c r="R39" s="47">
        <v>64.5</v>
      </c>
      <c r="S39" s="23"/>
      <c r="T39" s="15"/>
      <c r="U39" s="15"/>
      <c r="V39" s="24"/>
      <c r="W39" s="20"/>
      <c r="X39" s="20"/>
      <c r="Y39" s="20"/>
      <c r="Z39" s="20"/>
      <c r="AA39" s="20"/>
      <c r="AB39" s="20"/>
    </row>
    <row r="40" spans="1:28" s="2" customFormat="1" ht="69.75" customHeight="1">
      <c r="A40" s="21" t="s">
        <v>65</v>
      </c>
      <c r="B40" s="32">
        <f>'[3]Sheet1'!$W$559</f>
        <v>8852</v>
      </c>
      <c r="C40" s="49">
        <v>46</v>
      </c>
      <c r="D40" s="36" t="s">
        <v>30</v>
      </c>
      <c r="E40" s="37" t="str">
        <f t="shared" si="14"/>
        <v>01</v>
      </c>
      <c r="F40" s="37" t="str">
        <f t="shared" si="15"/>
        <v>00</v>
      </c>
      <c r="G40" s="37" t="str">
        <f t="shared" si="16"/>
        <v>000</v>
      </c>
      <c r="H40" s="37" t="str">
        <f t="shared" si="17"/>
        <v>007</v>
      </c>
      <c r="I40" s="37" t="str">
        <f t="shared" si="18"/>
        <v>000</v>
      </c>
      <c r="J40" s="37">
        <v>2010</v>
      </c>
      <c r="K40" s="37" t="str">
        <f t="shared" si="19"/>
        <v>242</v>
      </c>
      <c r="L40" s="37" t="str">
        <f t="shared" si="20"/>
        <v>22-0101-0001</v>
      </c>
      <c r="M40" s="38" t="str">
        <f t="shared" si="21"/>
        <v>88</v>
      </c>
      <c r="N40" s="38" t="str">
        <f t="shared" si="22"/>
        <v>5</v>
      </c>
      <c r="O40" s="38" t="str">
        <f t="shared" si="23"/>
        <v>2</v>
      </c>
      <c r="P40" s="47">
        <v>400</v>
      </c>
      <c r="Q40" s="47">
        <f>$P$40</f>
        <v>400</v>
      </c>
      <c r="R40" s="47">
        <v>54.7</v>
      </c>
      <c r="S40" s="23"/>
      <c r="T40" s="23"/>
      <c r="U40" s="35"/>
      <c r="V40" s="24"/>
      <c r="W40" s="20"/>
      <c r="X40" s="20"/>
      <c r="Y40" s="20"/>
      <c r="Z40" s="20"/>
      <c r="AA40" s="20"/>
      <c r="AB40" s="20"/>
    </row>
    <row r="41" spans="1:28" s="2" customFormat="1" ht="69.75" customHeight="1">
      <c r="A41" s="21" t="s">
        <v>66</v>
      </c>
      <c r="B41" s="32">
        <f>'[3]Sheet1'!$W$568</f>
        <v>8852</v>
      </c>
      <c r="C41" s="49">
        <v>47</v>
      </c>
      <c r="D41" s="36" t="s">
        <v>30</v>
      </c>
      <c r="E41" s="37" t="str">
        <f t="shared" si="14"/>
        <v>01</v>
      </c>
      <c r="F41" s="37" t="str">
        <f t="shared" si="15"/>
        <v>00</v>
      </c>
      <c r="G41" s="37" t="str">
        <f t="shared" si="16"/>
        <v>000</v>
      </c>
      <c r="H41" s="37" t="str">
        <f t="shared" si="17"/>
        <v>007</v>
      </c>
      <c r="I41" s="37" t="str">
        <f t="shared" si="18"/>
        <v>000</v>
      </c>
      <c r="J41" s="37">
        <v>2010</v>
      </c>
      <c r="K41" s="37" t="str">
        <f t="shared" si="19"/>
        <v>243</v>
      </c>
      <c r="L41" s="37" t="str">
        <f t="shared" si="20"/>
        <v>22-0101-0001</v>
      </c>
      <c r="M41" s="38" t="str">
        <f t="shared" si="21"/>
        <v>88</v>
      </c>
      <c r="N41" s="38" t="str">
        <f t="shared" si="22"/>
        <v>5</v>
      </c>
      <c r="O41" s="38" t="str">
        <f t="shared" si="23"/>
        <v>2</v>
      </c>
      <c r="P41" s="47">
        <f>'[3]Sheet1'!$AA$568</f>
        <v>4870</v>
      </c>
      <c r="Q41" s="47">
        <f>'[3]Sheet1'!$AE$568</f>
        <v>4870</v>
      </c>
      <c r="R41" s="47">
        <v>3158.32</v>
      </c>
      <c r="S41" s="23"/>
      <c r="T41" s="23"/>
      <c r="U41" s="35"/>
      <c r="V41" s="24"/>
      <c r="W41" s="20"/>
      <c r="X41" s="20"/>
      <c r="Y41" s="20"/>
      <c r="Z41" s="20"/>
      <c r="AA41" s="20"/>
      <c r="AB41" s="20"/>
    </row>
    <row r="42" spans="1:28" s="2" customFormat="1" ht="69.75" customHeight="1">
      <c r="A42" s="21" t="s">
        <v>67</v>
      </c>
      <c r="B42" s="32">
        <f>'[3]Sheet1'!$W$568</f>
        <v>8852</v>
      </c>
      <c r="C42" s="49">
        <v>49</v>
      </c>
      <c r="D42" s="36" t="s">
        <v>30</v>
      </c>
      <c r="E42" s="37" t="str">
        <f t="shared" si="14"/>
        <v>01</v>
      </c>
      <c r="F42" s="37" t="str">
        <f t="shared" si="15"/>
        <v>00</v>
      </c>
      <c r="G42" s="37" t="str">
        <f t="shared" si="16"/>
        <v>000</v>
      </c>
      <c r="H42" s="37" t="str">
        <f t="shared" si="17"/>
        <v>007</v>
      </c>
      <c r="I42" s="37" t="str">
        <f t="shared" si="18"/>
        <v>000</v>
      </c>
      <c r="J42" s="37">
        <v>2010</v>
      </c>
      <c r="K42" s="37" t="str">
        <f t="shared" si="19"/>
        <v>211</v>
      </c>
      <c r="L42" s="37" t="str">
        <f t="shared" si="20"/>
        <v>22-0101-0001</v>
      </c>
      <c r="M42" s="38" t="str">
        <f t="shared" si="21"/>
        <v>88</v>
      </c>
      <c r="N42" s="38" t="str">
        <f t="shared" si="22"/>
        <v>5</v>
      </c>
      <c r="O42" s="38" t="str">
        <f t="shared" si="23"/>
        <v>2</v>
      </c>
      <c r="P42" s="47">
        <v>300</v>
      </c>
      <c r="Q42" s="47">
        <f>$P$42</f>
        <v>300</v>
      </c>
      <c r="R42" s="47">
        <v>200</v>
      </c>
      <c r="S42" s="23"/>
      <c r="T42" s="23"/>
      <c r="U42" s="35"/>
      <c r="V42" s="24"/>
      <c r="W42" s="20"/>
      <c r="X42" s="20"/>
      <c r="Y42" s="20"/>
      <c r="Z42" s="20"/>
      <c r="AA42" s="20"/>
      <c r="AB42" s="20"/>
    </row>
    <row r="43" spans="1:28" s="2" customFormat="1" ht="69.75" customHeight="1">
      <c r="A43" s="21" t="s">
        <v>68</v>
      </c>
      <c r="B43" s="32">
        <v>8852</v>
      </c>
      <c r="C43" s="48">
        <v>50</v>
      </c>
      <c r="D43" s="36" t="s">
        <v>30</v>
      </c>
      <c r="E43" s="37" t="str">
        <f t="shared" si="14"/>
        <v>01</v>
      </c>
      <c r="F43" s="37" t="str">
        <f t="shared" si="15"/>
        <v>00</v>
      </c>
      <c r="G43" s="37" t="str">
        <f t="shared" si="16"/>
        <v>000</v>
      </c>
      <c r="H43" s="37" t="str">
        <f t="shared" si="17"/>
        <v>007</v>
      </c>
      <c r="I43" s="37" t="str">
        <f t="shared" si="18"/>
        <v>000</v>
      </c>
      <c r="J43" s="37">
        <v>2010</v>
      </c>
      <c r="K43" s="37" t="str">
        <f t="shared" si="19"/>
        <v>072</v>
      </c>
      <c r="L43" s="37" t="str">
        <f t="shared" si="20"/>
        <v>31-0151-0001</v>
      </c>
      <c r="M43" s="38" t="str">
        <f t="shared" si="21"/>
        <v>88</v>
      </c>
      <c r="N43" s="38" t="str">
        <f t="shared" si="22"/>
        <v>5</v>
      </c>
      <c r="O43" s="38" t="str">
        <f t="shared" si="23"/>
        <v>2</v>
      </c>
      <c r="P43" s="47">
        <v>3800</v>
      </c>
      <c r="Q43" s="47">
        <f>$P$43</f>
        <v>3800</v>
      </c>
      <c r="R43" s="47">
        <v>3700</v>
      </c>
      <c r="S43" s="23"/>
      <c r="T43" s="15"/>
      <c r="U43" s="15"/>
      <c r="V43" s="24"/>
      <c r="W43" s="20"/>
      <c r="X43" s="20"/>
      <c r="Y43" s="20"/>
      <c r="Z43" s="20"/>
      <c r="AA43" s="20"/>
      <c r="AB43" s="20"/>
    </row>
    <row r="44" spans="1:28" s="2" customFormat="1" ht="69.75" customHeight="1">
      <c r="A44" s="21" t="s">
        <v>69</v>
      </c>
      <c r="B44" s="32">
        <f>'[3]Sheet1'!$W$559</f>
        <v>8852</v>
      </c>
      <c r="C44" s="49">
        <v>51</v>
      </c>
      <c r="D44" s="36" t="s">
        <v>30</v>
      </c>
      <c r="E44" s="37" t="str">
        <f t="shared" si="14"/>
        <v>01</v>
      </c>
      <c r="F44" s="37" t="str">
        <f t="shared" si="15"/>
        <v>00</v>
      </c>
      <c r="G44" s="37" t="str">
        <f t="shared" si="16"/>
        <v>000</v>
      </c>
      <c r="H44" s="37" t="str">
        <f t="shared" si="17"/>
        <v>007</v>
      </c>
      <c r="I44" s="37" t="str">
        <f t="shared" si="18"/>
        <v>000</v>
      </c>
      <c r="J44" s="37">
        <v>2010</v>
      </c>
      <c r="K44" s="37" t="str">
        <f t="shared" si="19"/>
        <v>241</v>
      </c>
      <c r="L44" s="37" t="str">
        <f t="shared" si="20"/>
        <v>22-0101-0001</v>
      </c>
      <c r="M44" s="38" t="str">
        <f t="shared" si="21"/>
        <v>88</v>
      </c>
      <c r="N44" s="38" t="str">
        <f t="shared" si="22"/>
        <v>5</v>
      </c>
      <c r="O44" s="38" t="str">
        <f t="shared" si="23"/>
        <v>2</v>
      </c>
      <c r="P44" s="47">
        <v>1000</v>
      </c>
      <c r="Q44" s="47">
        <f>$P$44</f>
        <v>1000</v>
      </c>
      <c r="R44" s="47">
        <f>$Q$44</f>
        <v>1000</v>
      </c>
      <c r="S44" s="23"/>
      <c r="T44" s="23"/>
      <c r="U44" s="35"/>
      <c r="V44" s="24"/>
      <c r="W44" s="20"/>
      <c r="X44" s="20"/>
      <c r="Y44" s="20"/>
      <c r="Z44" s="20"/>
      <c r="AA44" s="20"/>
      <c r="AB44" s="20"/>
    </row>
    <row r="45" spans="1:28" s="2" customFormat="1" ht="69.75" customHeight="1">
      <c r="A45" s="21" t="s">
        <v>70</v>
      </c>
      <c r="B45" s="32">
        <f>'[3]Sheet1'!$W$568</f>
        <v>8852</v>
      </c>
      <c r="C45" s="49">
        <v>52</v>
      </c>
      <c r="D45" s="36" t="s">
        <v>30</v>
      </c>
      <c r="E45" s="37" t="str">
        <f t="shared" si="14"/>
        <v>01</v>
      </c>
      <c r="F45" s="37" t="str">
        <f t="shared" si="15"/>
        <v>00</v>
      </c>
      <c r="G45" s="37" t="str">
        <f t="shared" si="16"/>
        <v>000</v>
      </c>
      <c r="H45" s="37" t="str">
        <f t="shared" si="17"/>
        <v>007</v>
      </c>
      <c r="I45" s="37" t="str">
        <f t="shared" si="18"/>
        <v>000</v>
      </c>
      <c r="J45" s="37">
        <v>2010</v>
      </c>
      <c r="K45" s="37" t="str">
        <f t="shared" si="19"/>
        <v>113</v>
      </c>
      <c r="L45" s="37" t="str">
        <f t="shared" si="20"/>
        <v>21-0101-0001</v>
      </c>
      <c r="M45" s="38" t="str">
        <f t="shared" si="21"/>
        <v>88</v>
      </c>
      <c r="N45" s="38" t="str">
        <f t="shared" si="22"/>
        <v>5</v>
      </c>
      <c r="O45" s="38" t="str">
        <f t="shared" si="23"/>
        <v>2</v>
      </c>
      <c r="P45" s="47">
        <v>5000</v>
      </c>
      <c r="Q45" s="47">
        <f>$P$45</f>
        <v>5000</v>
      </c>
      <c r="R45" s="47">
        <v>4306</v>
      </c>
      <c r="S45" s="23"/>
      <c r="T45" s="23"/>
      <c r="U45" s="35"/>
      <c r="V45" s="24"/>
      <c r="W45" s="20"/>
      <c r="X45" s="20"/>
      <c r="Y45" s="20"/>
      <c r="Z45" s="20"/>
      <c r="AA45" s="20"/>
      <c r="AB45" s="20"/>
    </row>
    <row r="46" spans="1:28" s="2" customFormat="1" ht="69.75" customHeight="1">
      <c r="A46" s="21" t="s">
        <v>71</v>
      </c>
      <c r="B46" s="32">
        <f>'[3]Sheet1'!$W$568</f>
        <v>8852</v>
      </c>
      <c r="C46" s="49">
        <v>54</v>
      </c>
      <c r="D46" s="36" t="s">
        <v>30</v>
      </c>
      <c r="E46" s="37" t="str">
        <f>MID(A46,1,2)</f>
        <v>01</v>
      </c>
      <c r="F46" s="37" t="str">
        <f>MID(A46,4,2)</f>
        <v>00</v>
      </c>
      <c r="G46" s="37" t="str">
        <f>MID(A46,7,3)</f>
        <v>000</v>
      </c>
      <c r="H46" s="37" t="str">
        <f>MID(A46,11,3)</f>
        <v>007</v>
      </c>
      <c r="I46" s="37" t="str">
        <f>MID(A46,15,3)</f>
        <v>000</v>
      </c>
      <c r="J46" s="37">
        <v>2010</v>
      </c>
      <c r="K46" s="37" t="str">
        <f>MID(A46,19,3)</f>
        <v>051</v>
      </c>
      <c r="L46" s="37" t="str">
        <f>MID(A46,23,13)</f>
        <v>21-0101-0001</v>
      </c>
      <c r="M46" s="38" t="str">
        <f>MID(B46,1,2)</f>
        <v>88</v>
      </c>
      <c r="N46" s="38" t="str">
        <f>MID(B46,3,1)</f>
        <v>5</v>
      </c>
      <c r="O46" s="38" t="str">
        <f>MID(B46,4,1)</f>
        <v>2</v>
      </c>
      <c r="P46" s="47">
        <v>4870</v>
      </c>
      <c r="Q46" s="47">
        <f>$P$46</f>
        <v>4870</v>
      </c>
      <c r="R46" s="47">
        <v>4737.48</v>
      </c>
      <c r="S46" s="23"/>
      <c r="T46" s="23"/>
      <c r="U46" s="35"/>
      <c r="V46" s="24"/>
      <c r="W46" s="20"/>
      <c r="X46" s="20"/>
      <c r="Y46" s="20"/>
      <c r="Z46" s="20"/>
      <c r="AA46" s="20"/>
      <c r="AB46" s="20"/>
    </row>
    <row r="47" spans="1:28" s="2" customFormat="1" ht="69.75" customHeight="1">
      <c r="A47" s="21" t="s">
        <v>34</v>
      </c>
      <c r="B47" s="32">
        <v>8852</v>
      </c>
      <c r="C47" s="22"/>
      <c r="D47" s="36" t="s">
        <v>30</v>
      </c>
      <c r="E47" s="37" t="str">
        <f>MID(A47,1,2)</f>
        <v>01</v>
      </c>
      <c r="F47" s="37" t="str">
        <f>MID(A47,4,2)</f>
        <v>00</v>
      </c>
      <c r="G47" s="37" t="str">
        <f>MID(A47,7,3)</f>
        <v>000</v>
      </c>
      <c r="H47" s="37" t="str">
        <f>MID(A47,11,3)</f>
        <v>007</v>
      </c>
      <c r="I47" s="37" t="str">
        <f>MID(A47,15,3)</f>
        <v>000</v>
      </c>
      <c r="J47" s="37">
        <v>2010</v>
      </c>
      <c r="K47" s="37" t="str">
        <f>MID(A47,19,3)</f>
        <v>015</v>
      </c>
      <c r="L47" s="37" t="str">
        <f>MID(A47,23,13)</f>
        <v>21-0101-0001</v>
      </c>
      <c r="M47" s="38" t="str">
        <f>MID(B47,1,2)</f>
        <v>88</v>
      </c>
      <c r="N47" s="38" t="str">
        <f>MID(B47,3,1)</f>
        <v>5</v>
      </c>
      <c r="O47" s="38" t="str">
        <f>MID(B47,4,1)</f>
        <v>2</v>
      </c>
      <c r="P47" s="47">
        <f>'[4]Sheet1'!$AA$532</f>
        <v>3000</v>
      </c>
      <c r="Q47" s="47">
        <f>'[4]Sheet1'!$AE$532</f>
        <v>3000</v>
      </c>
      <c r="R47" s="47">
        <f>'[4]Sheet1'!$AH$532</f>
        <v>3000</v>
      </c>
      <c r="S47" s="23"/>
      <c r="T47" s="15"/>
      <c r="U47" s="15"/>
      <c r="V47" s="24"/>
      <c r="W47" s="20"/>
      <c r="X47" s="20"/>
      <c r="Y47" s="20"/>
      <c r="Z47" s="20"/>
      <c r="AA47" s="20"/>
      <c r="AB47" s="20"/>
    </row>
    <row r="48" spans="1:28" s="2" customFormat="1" ht="69.75" customHeight="1">
      <c r="A48" s="21" t="str">
        <f>'[3]Sheet1'!$H$559</f>
        <v>01 00 000 007 000 241 22-0101-0001</v>
      </c>
      <c r="B48" s="32">
        <f>'[3]Sheet1'!$W$559</f>
        <v>8852</v>
      </c>
      <c r="C48" s="9"/>
      <c r="D48" s="36" t="s">
        <v>30</v>
      </c>
      <c r="E48" s="37" t="str">
        <f>MID(A48,1,2)</f>
        <v>01</v>
      </c>
      <c r="F48" s="37" t="str">
        <f>MID(A48,4,2)</f>
        <v>00</v>
      </c>
      <c r="G48" s="37" t="str">
        <f>MID(A48,7,3)</f>
        <v>000</v>
      </c>
      <c r="H48" s="37" t="str">
        <f>MID(A48,11,3)</f>
        <v>007</v>
      </c>
      <c r="I48" s="37" t="str">
        <f>MID(A48,15,3)</f>
        <v>000</v>
      </c>
      <c r="J48" s="37">
        <v>2010</v>
      </c>
      <c r="K48" s="37" t="str">
        <f>MID(A48,19,3)</f>
        <v>241</v>
      </c>
      <c r="L48" s="37" t="str">
        <f>MID(A48,23,13)</f>
        <v>22-0101-0001</v>
      </c>
      <c r="M48" s="38" t="str">
        <f>MID(B48,1,2)</f>
        <v>88</v>
      </c>
      <c r="N48" s="38" t="str">
        <f>MID(B48,3,1)</f>
        <v>5</v>
      </c>
      <c r="O48" s="38" t="str">
        <f>MID(B48,4,1)</f>
        <v>2</v>
      </c>
      <c r="P48" s="47">
        <f>'[3]Sheet1'!$AE$559</f>
        <v>1000</v>
      </c>
      <c r="Q48" s="47">
        <f>'[3]Sheet1'!$AE$559</f>
        <v>1000</v>
      </c>
      <c r="R48" s="47">
        <f>'[3]Sheet1'!$AH$559</f>
        <v>691</v>
      </c>
      <c r="S48" s="23"/>
      <c r="T48" s="23"/>
      <c r="U48" s="35"/>
      <c r="V48" s="24"/>
      <c r="W48" s="20"/>
      <c r="X48" s="20"/>
      <c r="Y48" s="20"/>
      <c r="Z48" s="20"/>
      <c r="AA48" s="20"/>
      <c r="AB48" s="20"/>
    </row>
    <row r="49" spans="1:28" s="2" customFormat="1" ht="69.75" customHeight="1">
      <c r="A49" s="21" t="str">
        <f>'[3]Sheet1'!$H$568</f>
        <v>01 00 000 007 000 051 21-0101-0001</v>
      </c>
      <c r="B49" s="32">
        <f>'[3]Sheet1'!$W$568</f>
        <v>8852</v>
      </c>
      <c r="C49" s="9"/>
      <c r="D49" s="36" t="s">
        <v>30</v>
      </c>
      <c r="E49" s="37" t="str">
        <f>MID(A49,1,2)</f>
        <v>01</v>
      </c>
      <c r="F49" s="37" t="str">
        <f>MID(A49,4,2)</f>
        <v>00</v>
      </c>
      <c r="G49" s="37" t="str">
        <f>MID(A49,7,3)</f>
        <v>000</v>
      </c>
      <c r="H49" s="37" t="str">
        <f>MID(A49,11,3)</f>
        <v>007</v>
      </c>
      <c r="I49" s="37" t="str">
        <f>MID(A49,15,3)</f>
        <v>000</v>
      </c>
      <c r="J49" s="37">
        <v>2010</v>
      </c>
      <c r="K49" s="37" t="str">
        <f>MID(A49,19,3)</f>
        <v>051</v>
      </c>
      <c r="L49" s="37" t="str">
        <f>MID(A49,23,13)</f>
        <v>21-0101-0001</v>
      </c>
      <c r="M49" s="38" t="str">
        <f>MID(B49,1,2)</f>
        <v>88</v>
      </c>
      <c r="N49" s="38" t="str">
        <f>MID(B49,3,1)</f>
        <v>5</v>
      </c>
      <c r="O49" s="38" t="str">
        <f>MID(B49,4,1)</f>
        <v>2</v>
      </c>
      <c r="P49" s="47">
        <f>'[3]Sheet1'!$AA$568</f>
        <v>4870</v>
      </c>
      <c r="Q49" s="47">
        <f>'[3]Sheet1'!$AE$568</f>
        <v>4870</v>
      </c>
      <c r="R49" s="47">
        <v>3158.32</v>
      </c>
      <c r="S49" s="23"/>
      <c r="T49" s="23"/>
      <c r="U49" s="35"/>
      <c r="V49" s="24"/>
      <c r="W49" s="20"/>
      <c r="X49" s="20"/>
      <c r="Y49" s="20"/>
      <c r="Z49" s="20"/>
      <c r="AA49" s="20"/>
      <c r="AB49" s="20"/>
    </row>
    <row r="50" spans="2:28" s="2" customFormat="1" ht="69.75" customHeight="1">
      <c r="B50" s="50"/>
      <c r="C50" s="9"/>
      <c r="D50" s="36"/>
      <c r="E50" s="37"/>
      <c r="F50" s="37"/>
      <c r="G50" s="37"/>
      <c r="H50" s="37"/>
      <c r="I50" s="37"/>
      <c r="J50" s="37"/>
      <c r="K50" s="37"/>
      <c r="L50" s="37"/>
      <c r="M50" s="38"/>
      <c r="N50" s="38"/>
      <c r="O50" s="38"/>
      <c r="P50" s="47"/>
      <c r="Q50" s="47"/>
      <c r="R50" s="47"/>
      <c r="S50" s="23"/>
      <c r="T50" s="23"/>
      <c r="U50" s="35"/>
      <c r="V50" s="51"/>
      <c r="W50" s="20"/>
      <c r="X50" s="20"/>
      <c r="Y50" s="20"/>
      <c r="Z50" s="20"/>
      <c r="AA50" s="20"/>
      <c r="AB50" s="20"/>
    </row>
    <row r="51" spans="3:21" s="2" customFormat="1" ht="42" customHeight="1">
      <c r="C51" s="67" t="s">
        <v>72</v>
      </c>
      <c r="D51" s="67" t="s">
        <v>73</v>
      </c>
      <c r="E51" s="67"/>
      <c r="F51" s="67"/>
      <c r="G51" s="67" t="s">
        <v>74</v>
      </c>
      <c r="H51" s="67"/>
      <c r="I51" s="67"/>
      <c r="J51" s="67"/>
      <c r="K51" s="67"/>
      <c r="L51" s="67"/>
      <c r="M51" s="67"/>
      <c r="N51" s="67"/>
      <c r="O51" s="67"/>
      <c r="P51" s="67" t="s">
        <v>75</v>
      </c>
      <c r="Q51" s="67"/>
      <c r="R51" s="67"/>
      <c r="S51" s="67"/>
      <c r="T51" s="67"/>
      <c r="U51" s="67"/>
    </row>
    <row r="52" spans="3:21" s="2" customFormat="1" ht="53.25" customHeight="1">
      <c r="C52" s="67"/>
      <c r="D52" s="73" t="s">
        <v>76</v>
      </c>
      <c r="E52" s="73" t="s">
        <v>77</v>
      </c>
      <c r="F52" s="73" t="s">
        <v>78</v>
      </c>
      <c r="G52" s="26" t="s">
        <v>79</v>
      </c>
      <c r="H52" s="26" t="s">
        <v>80</v>
      </c>
      <c r="I52" s="26" t="s">
        <v>81</v>
      </c>
      <c r="J52" s="26" t="s">
        <v>82</v>
      </c>
      <c r="K52" s="26"/>
      <c r="L52" s="26"/>
      <c r="M52" s="74" t="s">
        <v>78</v>
      </c>
      <c r="N52" s="74"/>
      <c r="O52" s="74"/>
      <c r="P52" s="73" t="s">
        <v>83</v>
      </c>
      <c r="Q52" s="73" t="s">
        <v>84</v>
      </c>
      <c r="R52" s="73" t="s">
        <v>85</v>
      </c>
      <c r="S52" s="73" t="s">
        <v>86</v>
      </c>
      <c r="T52" s="73" t="s">
        <v>87</v>
      </c>
      <c r="U52" s="73" t="s">
        <v>78</v>
      </c>
    </row>
    <row r="53" spans="3:21" s="2" customFormat="1" ht="74.25" customHeight="1">
      <c r="C53" s="22">
        <v>1</v>
      </c>
      <c r="D53" s="9">
        <v>209</v>
      </c>
      <c r="E53" s="9">
        <v>76</v>
      </c>
      <c r="F53" s="14">
        <f>SUM(D53:E53)</f>
        <v>285</v>
      </c>
      <c r="G53" s="9">
        <v>30</v>
      </c>
      <c r="H53" s="9">
        <v>50</v>
      </c>
      <c r="I53" s="9">
        <v>175</v>
      </c>
      <c r="J53" s="9">
        <v>30</v>
      </c>
      <c r="K53" s="9"/>
      <c r="L53" s="9"/>
      <c r="M53" s="52">
        <f>SUM(G53:J53)</f>
        <v>285</v>
      </c>
      <c r="N53" s="52"/>
      <c r="O53" s="52"/>
      <c r="P53" s="9"/>
      <c r="Q53" s="9"/>
      <c r="R53" s="14"/>
      <c r="S53" s="14">
        <v>285</v>
      </c>
      <c r="T53" s="9"/>
      <c r="U53" s="14">
        <f aca="true" t="shared" si="24" ref="U53:U58">SUM(P53:T53)</f>
        <v>285</v>
      </c>
    </row>
    <row r="54" spans="3:21" s="2" customFormat="1" ht="60" customHeight="1">
      <c r="C54" s="76">
        <v>3</v>
      </c>
      <c r="D54" s="77">
        <v>70</v>
      </c>
      <c r="E54" s="77">
        <v>50</v>
      </c>
      <c r="F54" s="14">
        <f>SUM(D54:E54)</f>
        <v>120</v>
      </c>
      <c r="G54" s="78">
        <v>15</v>
      </c>
      <c r="H54" s="78">
        <v>25</v>
      </c>
      <c r="I54" s="78">
        <v>60</v>
      </c>
      <c r="J54" s="78">
        <v>20</v>
      </c>
      <c r="K54" s="26"/>
      <c r="L54" s="26"/>
      <c r="M54" s="52">
        <f>SUM(G54:J54)</f>
        <v>120</v>
      </c>
      <c r="N54" s="53"/>
      <c r="O54" s="52"/>
      <c r="P54" s="73"/>
      <c r="Q54" s="73"/>
      <c r="R54" s="73"/>
      <c r="S54" s="73">
        <v>120</v>
      </c>
      <c r="T54" s="73"/>
      <c r="U54" s="14">
        <f t="shared" si="24"/>
        <v>120</v>
      </c>
    </row>
    <row r="55" spans="3:21" s="2" customFormat="1" ht="63" customHeight="1">
      <c r="C55" s="76">
        <v>4</v>
      </c>
      <c r="D55" s="77">
        <v>200</v>
      </c>
      <c r="E55" s="77">
        <v>150</v>
      </c>
      <c r="F55" s="14">
        <f>SUM(D55:E55)</f>
        <v>350</v>
      </c>
      <c r="G55" s="78">
        <v>25</v>
      </c>
      <c r="H55" s="78">
        <v>60</v>
      </c>
      <c r="I55" s="78">
        <v>175</v>
      </c>
      <c r="J55" s="78">
        <v>90</v>
      </c>
      <c r="K55" s="26"/>
      <c r="L55" s="26"/>
      <c r="M55" s="52">
        <f>SUM(G55:J55)</f>
        <v>350</v>
      </c>
      <c r="N55" s="53"/>
      <c r="O55" s="52"/>
      <c r="P55" s="73"/>
      <c r="Q55" s="73"/>
      <c r="R55" s="73"/>
      <c r="S55" s="73">
        <v>350</v>
      </c>
      <c r="T55" s="73"/>
      <c r="U55" s="14">
        <f t="shared" si="24"/>
        <v>350</v>
      </c>
    </row>
    <row r="56" spans="3:21" s="2" customFormat="1" ht="60.75" customHeight="1">
      <c r="C56" s="76">
        <v>5</v>
      </c>
      <c r="D56" s="77">
        <v>209</v>
      </c>
      <c r="E56" s="77">
        <v>76</v>
      </c>
      <c r="F56" s="14">
        <f>SUM(D56:E56)</f>
        <v>285</v>
      </c>
      <c r="G56" s="78">
        <v>30</v>
      </c>
      <c r="H56" s="78">
        <v>50</v>
      </c>
      <c r="I56" s="78">
        <v>175</v>
      </c>
      <c r="J56" s="78">
        <v>30</v>
      </c>
      <c r="K56" s="26"/>
      <c r="L56" s="26"/>
      <c r="M56" s="52">
        <f>SUM(G56:J56)</f>
        <v>285</v>
      </c>
      <c r="N56" s="53"/>
      <c r="O56" s="52"/>
      <c r="P56" s="73"/>
      <c r="Q56" s="73"/>
      <c r="R56" s="73"/>
      <c r="S56" s="73">
        <v>285</v>
      </c>
      <c r="T56" s="73"/>
      <c r="U56" s="14">
        <f t="shared" si="24"/>
        <v>285</v>
      </c>
    </row>
    <row r="57" spans="3:21" s="2" customFormat="1" ht="60" customHeight="1">
      <c r="C57" s="76">
        <v>6</v>
      </c>
      <c r="D57" s="77">
        <v>15</v>
      </c>
      <c r="E57" s="77">
        <v>8</v>
      </c>
      <c r="F57" s="14">
        <f>SUM(D57:E57)</f>
        <v>23</v>
      </c>
      <c r="G57" s="78">
        <v>5</v>
      </c>
      <c r="H57" s="78">
        <v>12</v>
      </c>
      <c r="I57" s="78">
        <v>5</v>
      </c>
      <c r="J57" s="78">
        <v>1</v>
      </c>
      <c r="K57" s="26"/>
      <c r="L57" s="26"/>
      <c r="M57" s="52">
        <f>SUM(G57:J57)</f>
        <v>23</v>
      </c>
      <c r="N57" s="53"/>
      <c r="O57" s="52"/>
      <c r="P57" s="73"/>
      <c r="Q57" s="73"/>
      <c r="R57" s="73"/>
      <c r="S57" s="73">
        <v>23</v>
      </c>
      <c r="T57" s="73"/>
      <c r="U57" s="14">
        <f t="shared" si="24"/>
        <v>23</v>
      </c>
    </row>
    <row r="58" spans="3:21" s="2" customFormat="1" ht="61.5" customHeight="1">
      <c r="C58" s="76">
        <v>7</v>
      </c>
      <c r="D58" s="77">
        <v>3000</v>
      </c>
      <c r="E58" s="77">
        <v>2500</v>
      </c>
      <c r="F58" s="14">
        <f>SUM(D58:E58)</f>
        <v>5500</v>
      </c>
      <c r="G58" s="78">
        <v>1500</v>
      </c>
      <c r="H58" s="78">
        <v>2000</v>
      </c>
      <c r="I58" s="78">
        <v>1000</v>
      </c>
      <c r="J58" s="78">
        <v>1000</v>
      </c>
      <c r="K58" s="26"/>
      <c r="L58" s="26"/>
      <c r="M58" s="52">
        <f>SUM(G58:J58)</f>
        <v>5500</v>
      </c>
      <c r="N58" s="53"/>
      <c r="O58" s="52"/>
      <c r="P58" s="73"/>
      <c r="Q58" s="73"/>
      <c r="R58" s="73"/>
      <c r="S58" s="73">
        <v>5500</v>
      </c>
      <c r="T58" s="73"/>
      <c r="U58" s="14">
        <f t="shared" si="24"/>
        <v>5500</v>
      </c>
    </row>
    <row r="59" spans="3:21" s="2" customFormat="1" ht="74.25" customHeight="1">
      <c r="C59" s="7">
        <v>8</v>
      </c>
      <c r="D59" s="10">
        <v>4000</v>
      </c>
      <c r="E59" s="8">
        <v>3500</v>
      </c>
      <c r="F59" s="11">
        <f aca="true" t="shared" si="25" ref="F59:F81">SUM(D59:E59)</f>
        <v>7500</v>
      </c>
      <c r="G59" s="10">
        <v>3500</v>
      </c>
      <c r="H59" s="8">
        <v>8</v>
      </c>
      <c r="I59" s="8">
        <v>10</v>
      </c>
      <c r="J59" s="8">
        <v>7</v>
      </c>
      <c r="K59" s="29"/>
      <c r="L59" s="29"/>
      <c r="M59" s="58">
        <f>SUM(G59:J59)</f>
        <v>3525</v>
      </c>
      <c r="N59" s="59"/>
      <c r="O59" s="75"/>
      <c r="P59" s="12"/>
      <c r="Q59" s="8"/>
      <c r="R59" s="13"/>
      <c r="S59" s="13">
        <v>57</v>
      </c>
      <c r="T59" s="8"/>
      <c r="U59" s="11">
        <f aca="true" t="shared" si="26" ref="U59:U81">SUM(P59:T59)</f>
        <v>57</v>
      </c>
    </row>
    <row r="60" spans="3:21" s="2" customFormat="1" ht="79.5" customHeight="1">
      <c r="C60" s="7">
        <v>9</v>
      </c>
      <c r="D60" s="10">
        <v>50</v>
      </c>
      <c r="E60" s="8">
        <v>35</v>
      </c>
      <c r="F60" s="11">
        <f t="shared" si="25"/>
        <v>85</v>
      </c>
      <c r="G60" s="10">
        <v>30</v>
      </c>
      <c r="H60" s="8">
        <v>22</v>
      </c>
      <c r="I60" s="8">
        <v>18</v>
      </c>
      <c r="J60" s="8">
        <v>15</v>
      </c>
      <c r="K60" s="29"/>
      <c r="L60" s="29"/>
      <c r="M60" s="58">
        <f>SUM(G60:J60)</f>
        <v>85</v>
      </c>
      <c r="N60" s="59"/>
      <c r="O60" s="75"/>
      <c r="P60" s="12"/>
      <c r="Q60" s="8"/>
      <c r="R60" s="13"/>
      <c r="S60" s="13">
        <v>85</v>
      </c>
      <c r="T60" s="8"/>
      <c r="U60" s="11">
        <f t="shared" si="26"/>
        <v>85</v>
      </c>
    </row>
    <row r="61" spans="3:21" s="2" customFormat="1" ht="68.25" customHeight="1">
      <c r="C61" s="22">
        <v>12</v>
      </c>
      <c r="D61" s="9">
        <v>50</v>
      </c>
      <c r="E61" s="9">
        <v>40</v>
      </c>
      <c r="F61" s="11">
        <f t="shared" si="25"/>
        <v>90</v>
      </c>
      <c r="G61" s="9">
        <v>25</v>
      </c>
      <c r="H61" s="9">
        <v>18</v>
      </c>
      <c r="I61" s="9">
        <v>32</v>
      </c>
      <c r="J61" s="9">
        <v>15</v>
      </c>
      <c r="K61" s="9"/>
      <c r="L61" s="9"/>
      <c r="M61" s="58">
        <f>SUM(G61:J61)</f>
        <v>90</v>
      </c>
      <c r="N61" s="59"/>
      <c r="O61" s="75"/>
      <c r="P61" s="9"/>
      <c r="Q61" s="9"/>
      <c r="R61" s="14"/>
      <c r="S61" s="14">
        <v>90</v>
      </c>
      <c r="T61" s="9"/>
      <c r="U61" s="14">
        <f t="shared" si="26"/>
        <v>90</v>
      </c>
    </row>
    <row r="62" spans="3:21" s="2" customFormat="1" ht="75.75" customHeight="1">
      <c r="C62" s="22">
        <v>13</v>
      </c>
      <c r="D62" s="9">
        <v>209</v>
      </c>
      <c r="E62" s="9">
        <v>76</v>
      </c>
      <c r="F62" s="11">
        <f t="shared" si="25"/>
        <v>285</v>
      </c>
      <c r="G62" s="9">
        <v>30</v>
      </c>
      <c r="H62" s="9">
        <v>50</v>
      </c>
      <c r="I62" s="9">
        <v>175</v>
      </c>
      <c r="J62" s="9">
        <v>30</v>
      </c>
      <c r="K62" s="9"/>
      <c r="L62" s="9"/>
      <c r="M62" s="58">
        <f>SUM(G62:J62)</f>
        <v>285</v>
      </c>
      <c r="N62" s="59"/>
      <c r="O62" s="75"/>
      <c r="P62" s="9"/>
      <c r="Q62" s="9"/>
      <c r="R62" s="14"/>
      <c r="S62" s="14">
        <v>450</v>
      </c>
      <c r="T62" s="9"/>
      <c r="U62" s="14">
        <f t="shared" si="26"/>
        <v>450</v>
      </c>
    </row>
    <row r="63" spans="3:21" s="2" customFormat="1" ht="75.75" customHeight="1">
      <c r="C63" s="22">
        <v>14</v>
      </c>
      <c r="D63" s="9">
        <v>75</v>
      </c>
      <c r="E63" s="9">
        <v>80</v>
      </c>
      <c r="F63" s="11">
        <f t="shared" si="25"/>
        <v>155</v>
      </c>
      <c r="G63" s="9">
        <v>40</v>
      </c>
      <c r="H63" s="9">
        <v>45</v>
      </c>
      <c r="I63" s="9">
        <v>35</v>
      </c>
      <c r="J63" s="9">
        <v>35</v>
      </c>
      <c r="K63" s="9"/>
      <c r="L63" s="9"/>
      <c r="M63" s="52">
        <f aca="true" t="shared" si="27" ref="M63:M69">SUM(G63:J63)</f>
        <v>155</v>
      </c>
      <c r="N63" s="52"/>
      <c r="O63" s="52"/>
      <c r="P63" s="9"/>
      <c r="Q63" s="9"/>
      <c r="R63" s="14"/>
      <c r="S63" s="14">
        <v>155</v>
      </c>
      <c r="T63" s="9"/>
      <c r="U63" s="14">
        <f t="shared" si="26"/>
        <v>155</v>
      </c>
    </row>
    <row r="64" spans="3:21" s="2" customFormat="1" ht="75.75" customHeight="1">
      <c r="C64" s="22">
        <v>17</v>
      </c>
      <c r="D64" s="9">
        <v>50</v>
      </c>
      <c r="E64" s="9">
        <v>40</v>
      </c>
      <c r="F64" s="11">
        <f t="shared" si="25"/>
        <v>90</v>
      </c>
      <c r="G64" s="9">
        <v>15</v>
      </c>
      <c r="H64" s="9">
        <v>30</v>
      </c>
      <c r="I64" s="9">
        <v>25</v>
      </c>
      <c r="J64" s="9">
        <v>20</v>
      </c>
      <c r="K64" s="9"/>
      <c r="L64" s="9"/>
      <c r="M64" s="52">
        <f t="shared" si="27"/>
        <v>90</v>
      </c>
      <c r="N64" s="52"/>
      <c r="O64" s="52"/>
      <c r="P64" s="14"/>
      <c r="Q64" s="9"/>
      <c r="R64" s="14"/>
      <c r="S64" s="14">
        <v>90</v>
      </c>
      <c r="T64" s="9"/>
      <c r="U64" s="14">
        <f t="shared" si="26"/>
        <v>90</v>
      </c>
    </row>
    <row r="65" spans="3:21" s="2" customFormat="1" ht="75.75" customHeight="1">
      <c r="C65" s="22">
        <v>23</v>
      </c>
      <c r="D65" s="9">
        <v>209</v>
      </c>
      <c r="E65" s="9">
        <v>175</v>
      </c>
      <c r="F65" s="11">
        <f t="shared" si="25"/>
        <v>384</v>
      </c>
      <c r="G65" s="9">
        <v>50</v>
      </c>
      <c r="H65" s="9">
        <v>90</v>
      </c>
      <c r="I65" s="9">
        <v>180</v>
      </c>
      <c r="J65" s="9">
        <v>64</v>
      </c>
      <c r="K65" s="9"/>
      <c r="L65" s="9"/>
      <c r="M65" s="52">
        <f t="shared" si="27"/>
        <v>384</v>
      </c>
      <c r="N65" s="52"/>
      <c r="O65" s="52"/>
      <c r="P65" s="9"/>
      <c r="Q65" s="9"/>
      <c r="R65" s="14"/>
      <c r="S65" s="14">
        <v>384</v>
      </c>
      <c r="T65" s="9"/>
      <c r="U65" s="14">
        <f t="shared" si="26"/>
        <v>384</v>
      </c>
    </row>
    <row r="66" spans="3:21" s="2" customFormat="1" ht="75.75" customHeight="1">
      <c r="C66" s="22">
        <v>25</v>
      </c>
      <c r="D66" s="9">
        <v>50</v>
      </c>
      <c r="E66" s="9">
        <v>35</v>
      </c>
      <c r="F66" s="11">
        <f t="shared" si="25"/>
        <v>85</v>
      </c>
      <c r="G66" s="9">
        <v>30</v>
      </c>
      <c r="H66" s="9">
        <v>22</v>
      </c>
      <c r="I66" s="9">
        <v>18</v>
      </c>
      <c r="J66" s="9">
        <v>15</v>
      </c>
      <c r="K66" s="9"/>
      <c r="L66" s="9"/>
      <c r="M66" s="52">
        <f t="shared" si="27"/>
        <v>85</v>
      </c>
      <c r="N66" s="52"/>
      <c r="O66" s="52"/>
      <c r="P66" s="9"/>
      <c r="Q66" s="9"/>
      <c r="R66" s="14"/>
      <c r="S66" s="14">
        <v>85</v>
      </c>
      <c r="T66" s="9"/>
      <c r="U66" s="14">
        <f t="shared" si="26"/>
        <v>85</v>
      </c>
    </row>
    <row r="67" spans="3:21" s="2" customFormat="1" ht="63.75" customHeight="1">
      <c r="C67" s="22">
        <v>26</v>
      </c>
      <c r="D67" s="9">
        <v>10</v>
      </c>
      <c r="E67" s="9">
        <v>15</v>
      </c>
      <c r="F67" s="11">
        <f t="shared" si="25"/>
        <v>25</v>
      </c>
      <c r="G67" s="9">
        <v>10</v>
      </c>
      <c r="H67" s="9">
        <v>8</v>
      </c>
      <c r="I67" s="9">
        <v>5</v>
      </c>
      <c r="J67" s="9">
        <v>2</v>
      </c>
      <c r="K67" s="9"/>
      <c r="L67" s="9"/>
      <c r="M67" s="52">
        <f t="shared" si="27"/>
        <v>25</v>
      </c>
      <c r="N67" s="52"/>
      <c r="O67" s="52"/>
      <c r="P67" s="9"/>
      <c r="Q67" s="9"/>
      <c r="R67" s="14"/>
      <c r="S67" s="14">
        <v>25</v>
      </c>
      <c r="T67" s="9"/>
      <c r="U67" s="14">
        <f t="shared" si="26"/>
        <v>25</v>
      </c>
    </row>
    <row r="68" spans="3:21" s="2" customFormat="1" ht="60.75" customHeight="1">
      <c r="C68" s="22">
        <v>27</v>
      </c>
      <c r="D68" s="9">
        <v>85</v>
      </c>
      <c r="E68" s="9">
        <v>70</v>
      </c>
      <c r="F68" s="11">
        <f t="shared" si="25"/>
        <v>155</v>
      </c>
      <c r="G68" s="9">
        <v>25</v>
      </c>
      <c r="H68" s="9">
        <v>45</v>
      </c>
      <c r="I68" s="9">
        <v>75</v>
      </c>
      <c r="J68" s="9">
        <v>10</v>
      </c>
      <c r="K68" s="9"/>
      <c r="L68" s="9"/>
      <c r="M68" s="52">
        <f t="shared" si="27"/>
        <v>155</v>
      </c>
      <c r="N68" s="52"/>
      <c r="O68" s="52"/>
      <c r="P68" s="9"/>
      <c r="Q68" s="9"/>
      <c r="R68" s="14"/>
      <c r="S68" s="14">
        <v>155</v>
      </c>
      <c r="T68" s="9"/>
      <c r="U68" s="14">
        <f t="shared" si="26"/>
        <v>155</v>
      </c>
    </row>
    <row r="69" spans="3:21" s="2" customFormat="1" ht="58.5" customHeight="1">
      <c r="C69" s="22">
        <v>28</v>
      </c>
      <c r="D69" s="9">
        <v>200</v>
      </c>
      <c r="E69" s="9">
        <v>1800</v>
      </c>
      <c r="F69" s="11">
        <f t="shared" si="25"/>
        <v>2000</v>
      </c>
      <c r="G69" s="9">
        <v>200</v>
      </c>
      <c r="H69" s="9">
        <v>1100</v>
      </c>
      <c r="I69" s="9">
        <v>600</v>
      </c>
      <c r="J69" s="9">
        <v>100</v>
      </c>
      <c r="K69" s="9"/>
      <c r="L69" s="9"/>
      <c r="M69" s="52">
        <f t="shared" si="27"/>
        <v>2000</v>
      </c>
      <c r="N69" s="52"/>
      <c r="O69" s="52"/>
      <c r="P69" s="9"/>
      <c r="Q69" s="9"/>
      <c r="R69" s="14"/>
      <c r="S69" s="14">
        <v>2000</v>
      </c>
      <c r="T69" s="9"/>
      <c r="U69" s="14">
        <f t="shared" si="26"/>
        <v>2000</v>
      </c>
    </row>
    <row r="70" spans="3:21" s="2" customFormat="1" ht="53.25" customHeight="1">
      <c r="C70" s="22">
        <v>31</v>
      </c>
      <c r="D70" s="9">
        <v>1500</v>
      </c>
      <c r="E70" s="9">
        <v>2000</v>
      </c>
      <c r="F70" s="11">
        <f t="shared" si="25"/>
        <v>3500</v>
      </c>
      <c r="G70" s="9">
        <v>300</v>
      </c>
      <c r="H70" s="9">
        <v>1200</v>
      </c>
      <c r="I70" s="9">
        <v>1800</v>
      </c>
      <c r="J70" s="9">
        <v>200</v>
      </c>
      <c r="K70" s="9"/>
      <c r="L70" s="9"/>
      <c r="M70" s="72">
        <f aca="true" t="shared" si="28" ref="M70:M81">SUM(G70:J70)</f>
        <v>3500</v>
      </c>
      <c r="N70" s="72"/>
      <c r="O70" s="72"/>
      <c r="P70" s="9"/>
      <c r="Q70" s="9"/>
      <c r="R70" s="14"/>
      <c r="S70" s="14">
        <v>3500</v>
      </c>
      <c r="T70" s="9"/>
      <c r="U70" s="14">
        <f t="shared" si="26"/>
        <v>3500</v>
      </c>
    </row>
    <row r="71" spans="3:21" s="2" customFormat="1" ht="55.5" customHeight="1">
      <c r="C71" s="22">
        <v>32</v>
      </c>
      <c r="D71" s="9">
        <v>25</v>
      </c>
      <c r="E71" s="9">
        <v>45</v>
      </c>
      <c r="F71" s="11">
        <f t="shared" si="25"/>
        <v>70</v>
      </c>
      <c r="G71" s="9">
        <v>0</v>
      </c>
      <c r="H71" s="9">
        <v>40</v>
      </c>
      <c r="I71" s="9">
        <v>20</v>
      </c>
      <c r="J71" s="9">
        <v>5</v>
      </c>
      <c r="K71" s="9"/>
      <c r="L71" s="9"/>
      <c r="M71" s="52">
        <f t="shared" si="28"/>
        <v>65</v>
      </c>
      <c r="N71" s="52"/>
      <c r="O71" s="52"/>
      <c r="P71" s="9"/>
      <c r="Q71" s="9"/>
      <c r="R71" s="14"/>
      <c r="S71" s="14">
        <v>65</v>
      </c>
      <c r="T71" s="9"/>
      <c r="U71" s="14">
        <f t="shared" si="26"/>
        <v>65</v>
      </c>
    </row>
    <row r="72" spans="3:21" s="2" customFormat="1" ht="61.5" customHeight="1">
      <c r="C72" s="22">
        <v>34</v>
      </c>
      <c r="D72" s="9">
        <v>2000</v>
      </c>
      <c r="E72" s="9">
        <v>600</v>
      </c>
      <c r="F72" s="11">
        <f t="shared" si="25"/>
        <v>2600</v>
      </c>
      <c r="G72" s="9">
        <v>300</v>
      </c>
      <c r="H72" s="9">
        <v>700</v>
      </c>
      <c r="I72" s="9">
        <v>1000</v>
      </c>
      <c r="J72" s="9">
        <v>600</v>
      </c>
      <c r="K72" s="9"/>
      <c r="L72" s="9"/>
      <c r="M72" s="52">
        <f t="shared" si="28"/>
        <v>2600</v>
      </c>
      <c r="N72" s="52"/>
      <c r="O72" s="52"/>
      <c r="P72" s="9"/>
      <c r="Q72" s="9"/>
      <c r="R72" s="14"/>
      <c r="S72" s="14">
        <v>2600</v>
      </c>
      <c r="T72" s="9"/>
      <c r="U72" s="14">
        <f t="shared" si="26"/>
        <v>2600</v>
      </c>
    </row>
    <row r="73" spans="3:21" s="2" customFormat="1" ht="63.75" customHeight="1">
      <c r="C73" s="22">
        <v>35</v>
      </c>
      <c r="D73" s="9">
        <v>400</v>
      </c>
      <c r="E73" s="9">
        <v>350</v>
      </c>
      <c r="F73" s="11">
        <f t="shared" si="25"/>
        <v>750</v>
      </c>
      <c r="G73" s="9">
        <v>25</v>
      </c>
      <c r="H73" s="9">
        <v>50</v>
      </c>
      <c r="I73" s="9">
        <v>500</v>
      </c>
      <c r="J73" s="9">
        <v>175</v>
      </c>
      <c r="K73" s="9"/>
      <c r="L73" s="9"/>
      <c r="M73" s="52">
        <f t="shared" si="28"/>
        <v>750</v>
      </c>
      <c r="N73" s="52"/>
      <c r="O73" s="52"/>
      <c r="P73" s="9"/>
      <c r="Q73" s="9"/>
      <c r="R73" s="14"/>
      <c r="S73" s="14">
        <v>750</v>
      </c>
      <c r="T73" s="9"/>
      <c r="U73" s="14">
        <f t="shared" si="26"/>
        <v>750</v>
      </c>
    </row>
    <row r="74" spans="3:21" s="2" customFormat="1" ht="76.5" customHeight="1">
      <c r="C74" s="22">
        <v>37</v>
      </c>
      <c r="D74" s="9">
        <v>15</v>
      </c>
      <c r="E74" s="9">
        <v>10</v>
      </c>
      <c r="F74" s="11">
        <f t="shared" si="25"/>
        <v>25</v>
      </c>
      <c r="G74" s="9">
        <v>5</v>
      </c>
      <c r="H74" s="9">
        <v>5</v>
      </c>
      <c r="I74" s="9">
        <v>10</v>
      </c>
      <c r="J74" s="9">
        <v>5</v>
      </c>
      <c r="K74" s="9"/>
      <c r="L74" s="9"/>
      <c r="M74" s="72">
        <f t="shared" si="28"/>
        <v>25</v>
      </c>
      <c r="N74" s="72"/>
      <c r="O74" s="72"/>
      <c r="P74" s="9"/>
      <c r="Q74" s="9"/>
      <c r="R74" s="14"/>
      <c r="S74" s="14">
        <v>25</v>
      </c>
      <c r="T74" s="9"/>
      <c r="U74" s="14">
        <f t="shared" si="26"/>
        <v>25</v>
      </c>
    </row>
    <row r="75" spans="3:21" s="2" customFormat="1" ht="51" customHeight="1">
      <c r="C75" s="22">
        <v>38</v>
      </c>
      <c r="D75" s="9">
        <v>900</v>
      </c>
      <c r="E75" s="9">
        <v>700</v>
      </c>
      <c r="F75" s="11">
        <f t="shared" si="25"/>
        <v>1600</v>
      </c>
      <c r="G75" s="9">
        <v>200</v>
      </c>
      <c r="H75" s="9">
        <v>400</v>
      </c>
      <c r="I75" s="9">
        <v>700</v>
      </c>
      <c r="J75" s="9">
        <v>300</v>
      </c>
      <c r="K75" s="9"/>
      <c r="L75" s="9"/>
      <c r="M75" s="52">
        <f t="shared" si="28"/>
        <v>1600</v>
      </c>
      <c r="N75" s="52"/>
      <c r="O75" s="52"/>
      <c r="P75" s="9"/>
      <c r="Q75" s="9"/>
      <c r="R75" s="14"/>
      <c r="S75" s="14">
        <v>1600</v>
      </c>
      <c r="T75" s="9"/>
      <c r="U75" s="14">
        <f t="shared" si="26"/>
        <v>1600</v>
      </c>
    </row>
    <row r="76" spans="3:21" s="2" customFormat="1" ht="53.25" customHeight="1">
      <c r="C76" s="22">
        <v>39</v>
      </c>
      <c r="D76" s="9">
        <v>90</v>
      </c>
      <c r="E76" s="9">
        <v>100</v>
      </c>
      <c r="F76" s="11">
        <f t="shared" si="25"/>
        <v>190</v>
      </c>
      <c r="G76" s="9">
        <v>30</v>
      </c>
      <c r="H76" s="9">
        <v>45</v>
      </c>
      <c r="I76" s="9">
        <v>80</v>
      </c>
      <c r="J76" s="9">
        <v>35</v>
      </c>
      <c r="K76" s="9"/>
      <c r="L76" s="9"/>
      <c r="M76" s="52">
        <f t="shared" si="28"/>
        <v>190</v>
      </c>
      <c r="N76" s="52"/>
      <c r="O76" s="52"/>
      <c r="P76" s="9"/>
      <c r="Q76" s="9"/>
      <c r="R76" s="14"/>
      <c r="S76" s="14">
        <v>190</v>
      </c>
      <c r="T76" s="9"/>
      <c r="U76" s="14">
        <f t="shared" si="26"/>
        <v>190</v>
      </c>
    </row>
    <row r="77" spans="3:21" s="2" customFormat="1" ht="57" customHeight="1">
      <c r="C77" s="22">
        <v>40</v>
      </c>
      <c r="D77" s="9">
        <v>80</v>
      </c>
      <c r="E77" s="9">
        <v>70</v>
      </c>
      <c r="F77" s="11">
        <f t="shared" si="25"/>
        <v>150</v>
      </c>
      <c r="G77" s="9">
        <v>20</v>
      </c>
      <c r="H77" s="9">
        <v>35</v>
      </c>
      <c r="I77" s="9">
        <v>60</v>
      </c>
      <c r="J77" s="9">
        <v>35</v>
      </c>
      <c r="K77" s="9"/>
      <c r="L77" s="9"/>
      <c r="M77" s="52">
        <f t="shared" si="28"/>
        <v>150</v>
      </c>
      <c r="N77" s="53"/>
      <c r="O77" s="52"/>
      <c r="P77" s="9"/>
      <c r="Q77" s="9"/>
      <c r="R77" s="14"/>
      <c r="S77" s="14">
        <v>150</v>
      </c>
      <c r="T77" s="9"/>
      <c r="U77" s="14">
        <f t="shared" si="26"/>
        <v>150</v>
      </c>
    </row>
    <row r="78" spans="3:21" s="2" customFormat="1" ht="76.5" customHeight="1">
      <c r="C78" s="22">
        <v>42</v>
      </c>
      <c r="D78" s="9">
        <v>35</v>
      </c>
      <c r="E78" s="9">
        <v>20</v>
      </c>
      <c r="F78" s="11">
        <f t="shared" si="25"/>
        <v>55</v>
      </c>
      <c r="G78" s="9">
        <v>15</v>
      </c>
      <c r="H78" s="9">
        <v>20</v>
      </c>
      <c r="I78" s="9">
        <v>15</v>
      </c>
      <c r="J78" s="9">
        <v>5</v>
      </c>
      <c r="K78" s="9"/>
      <c r="L78" s="9"/>
      <c r="M78" s="52">
        <f>SUM(G78:J78)</f>
        <v>55</v>
      </c>
      <c r="N78" s="52"/>
      <c r="O78" s="52"/>
      <c r="P78" s="9"/>
      <c r="Q78" s="9"/>
      <c r="R78" s="14"/>
      <c r="S78" s="14">
        <v>55</v>
      </c>
      <c r="T78" s="9"/>
      <c r="U78" s="14">
        <f t="shared" si="26"/>
        <v>55</v>
      </c>
    </row>
    <row r="79" spans="3:21" s="2" customFormat="1" ht="58.5" customHeight="1">
      <c r="C79" s="22">
        <v>43</v>
      </c>
      <c r="D79" s="9">
        <v>40</v>
      </c>
      <c r="E79" s="9">
        <v>30</v>
      </c>
      <c r="F79" s="11">
        <f t="shared" si="25"/>
        <v>70</v>
      </c>
      <c r="G79" s="9">
        <v>15</v>
      </c>
      <c r="H79" s="9">
        <v>30</v>
      </c>
      <c r="I79" s="9">
        <v>20</v>
      </c>
      <c r="J79" s="9">
        <v>5</v>
      </c>
      <c r="K79" s="9"/>
      <c r="L79" s="9"/>
      <c r="M79" s="54">
        <f t="shared" si="28"/>
        <v>70</v>
      </c>
      <c r="N79" s="54"/>
      <c r="O79" s="54"/>
      <c r="P79" s="9"/>
      <c r="Q79" s="9"/>
      <c r="R79" s="14"/>
      <c r="S79" s="14">
        <v>70</v>
      </c>
      <c r="T79" s="9"/>
      <c r="U79" s="14">
        <f t="shared" si="26"/>
        <v>70</v>
      </c>
    </row>
    <row r="80" spans="3:21" s="2" customFormat="1" ht="61.5" customHeight="1">
      <c r="C80" s="22">
        <v>44</v>
      </c>
      <c r="D80" s="9">
        <v>45</v>
      </c>
      <c r="E80" s="9">
        <v>30</v>
      </c>
      <c r="F80" s="11">
        <f t="shared" si="25"/>
        <v>75</v>
      </c>
      <c r="G80" s="9">
        <v>10</v>
      </c>
      <c r="H80" s="9">
        <v>20</v>
      </c>
      <c r="I80" s="9">
        <v>40</v>
      </c>
      <c r="J80" s="9">
        <v>5</v>
      </c>
      <c r="K80" s="9"/>
      <c r="L80" s="9"/>
      <c r="M80" s="52">
        <f t="shared" si="28"/>
        <v>75</v>
      </c>
      <c r="N80" s="52"/>
      <c r="O80" s="52"/>
      <c r="P80" s="9"/>
      <c r="Q80" s="9"/>
      <c r="R80" s="14"/>
      <c r="S80" s="14">
        <v>75</v>
      </c>
      <c r="T80" s="9"/>
      <c r="U80" s="14">
        <f t="shared" si="26"/>
        <v>75</v>
      </c>
    </row>
    <row r="81" spans="3:21" s="2" customFormat="1" ht="76.5" customHeight="1">
      <c r="C81" s="22">
        <v>46</v>
      </c>
      <c r="D81" s="9">
        <v>50</v>
      </c>
      <c r="E81" s="9">
        <v>25</v>
      </c>
      <c r="F81" s="11">
        <f t="shared" si="25"/>
        <v>75</v>
      </c>
      <c r="G81" s="9"/>
      <c r="H81" s="9">
        <v>40</v>
      </c>
      <c r="I81" s="9">
        <v>30</v>
      </c>
      <c r="J81" s="9">
        <v>5</v>
      </c>
      <c r="K81" s="9"/>
      <c r="L81" s="9"/>
      <c r="M81" s="52">
        <f t="shared" si="28"/>
        <v>75</v>
      </c>
      <c r="N81" s="52"/>
      <c r="O81" s="52"/>
      <c r="P81" s="9"/>
      <c r="Q81" s="9"/>
      <c r="R81" s="14"/>
      <c r="S81" s="14">
        <v>75</v>
      </c>
      <c r="T81" s="9"/>
      <c r="U81" s="14">
        <f t="shared" si="26"/>
        <v>75</v>
      </c>
    </row>
    <row r="82" spans="3:21" s="2" customFormat="1" ht="59.25" customHeight="1">
      <c r="C82" s="22">
        <v>47</v>
      </c>
      <c r="D82" s="9">
        <v>20</v>
      </c>
      <c r="E82" s="9">
        <v>15</v>
      </c>
      <c r="F82" s="11">
        <f aca="true" t="shared" si="29" ref="F82:F87">SUM(D82:E82)</f>
        <v>35</v>
      </c>
      <c r="G82" s="9">
        <v>5</v>
      </c>
      <c r="H82" s="9">
        <v>15</v>
      </c>
      <c r="I82" s="9">
        <v>10</v>
      </c>
      <c r="J82" s="9">
        <v>5</v>
      </c>
      <c r="K82" s="9"/>
      <c r="L82" s="9"/>
      <c r="M82" s="52">
        <f aca="true" t="shared" si="30" ref="M82:M87">SUM(G82:J82)</f>
        <v>35</v>
      </c>
      <c r="N82" s="54"/>
      <c r="O82" s="52"/>
      <c r="P82" s="9"/>
      <c r="Q82" s="9"/>
      <c r="R82" s="14"/>
      <c r="S82" s="14">
        <v>35</v>
      </c>
      <c r="T82" s="9"/>
      <c r="U82" s="14">
        <f aca="true" t="shared" si="31" ref="U82:U87">SUM(P82:T82)</f>
        <v>35</v>
      </c>
    </row>
    <row r="83" spans="3:21" s="2" customFormat="1" ht="76.5" customHeight="1">
      <c r="C83" s="22" t="s">
        <v>88</v>
      </c>
      <c r="D83" s="9">
        <v>100</v>
      </c>
      <c r="E83" s="9">
        <v>50</v>
      </c>
      <c r="F83" s="11">
        <f t="shared" si="29"/>
        <v>150</v>
      </c>
      <c r="G83" s="9">
        <v>25</v>
      </c>
      <c r="H83" s="9">
        <v>35</v>
      </c>
      <c r="I83" s="9">
        <v>75</v>
      </c>
      <c r="J83" s="9">
        <v>15</v>
      </c>
      <c r="K83" s="9"/>
      <c r="L83" s="9"/>
      <c r="M83" s="52">
        <f t="shared" si="30"/>
        <v>150</v>
      </c>
      <c r="N83" s="52"/>
      <c r="O83" s="52"/>
      <c r="P83" s="9"/>
      <c r="Q83" s="9"/>
      <c r="R83" s="14"/>
      <c r="S83" s="14">
        <v>150</v>
      </c>
      <c r="T83" s="9"/>
      <c r="U83" s="14">
        <f t="shared" si="31"/>
        <v>150</v>
      </c>
    </row>
    <row r="84" spans="3:21" s="2" customFormat="1" ht="76.5" customHeight="1">
      <c r="C84" s="22">
        <v>50</v>
      </c>
      <c r="D84" s="9">
        <v>75</v>
      </c>
      <c r="E84" s="9">
        <v>100</v>
      </c>
      <c r="F84" s="11">
        <f t="shared" si="29"/>
        <v>175</v>
      </c>
      <c r="G84" s="9">
        <v>50</v>
      </c>
      <c r="H84" s="9">
        <v>75</v>
      </c>
      <c r="I84" s="9">
        <v>25</v>
      </c>
      <c r="J84" s="9">
        <v>25</v>
      </c>
      <c r="K84" s="9"/>
      <c r="L84" s="9"/>
      <c r="M84" s="52">
        <f t="shared" si="30"/>
        <v>175</v>
      </c>
      <c r="N84" s="52"/>
      <c r="O84" s="52"/>
      <c r="P84" s="9"/>
      <c r="Q84" s="9"/>
      <c r="R84" s="14"/>
      <c r="S84" s="14">
        <v>175</v>
      </c>
      <c r="T84" s="9"/>
      <c r="U84" s="14">
        <f t="shared" si="31"/>
        <v>175</v>
      </c>
    </row>
    <row r="85" spans="3:21" s="2" customFormat="1" ht="76.5" customHeight="1">
      <c r="C85" s="22">
        <v>51</v>
      </c>
      <c r="D85" s="9">
        <v>500</v>
      </c>
      <c r="E85" s="9">
        <v>300</v>
      </c>
      <c r="F85" s="11">
        <f t="shared" si="29"/>
        <v>800</v>
      </c>
      <c r="G85" s="9">
        <v>100</v>
      </c>
      <c r="H85" s="9">
        <v>400</v>
      </c>
      <c r="I85" s="9">
        <v>250</v>
      </c>
      <c r="J85" s="9">
        <v>50</v>
      </c>
      <c r="K85" s="9"/>
      <c r="L85" s="9"/>
      <c r="M85" s="52">
        <f t="shared" si="30"/>
        <v>800</v>
      </c>
      <c r="N85" s="54"/>
      <c r="O85" s="52"/>
      <c r="P85" s="9"/>
      <c r="Q85" s="9"/>
      <c r="R85" s="14"/>
      <c r="S85" s="14">
        <v>800</v>
      </c>
      <c r="T85" s="9"/>
      <c r="U85" s="14">
        <f t="shared" si="31"/>
        <v>800</v>
      </c>
    </row>
    <row r="86" spans="3:21" s="2" customFormat="1" ht="76.5" customHeight="1">
      <c r="C86" s="22">
        <v>52</v>
      </c>
      <c r="D86" s="9">
        <v>500</v>
      </c>
      <c r="E86" s="9">
        <v>450</v>
      </c>
      <c r="F86" s="11">
        <f t="shared" si="29"/>
        <v>950</v>
      </c>
      <c r="G86" s="9">
        <v>50</v>
      </c>
      <c r="H86" s="9">
        <v>150</v>
      </c>
      <c r="I86" s="9">
        <v>400</v>
      </c>
      <c r="J86" s="9">
        <v>350</v>
      </c>
      <c r="K86" s="9"/>
      <c r="L86" s="9"/>
      <c r="M86" s="58">
        <f t="shared" si="30"/>
        <v>950</v>
      </c>
      <c r="N86" s="59"/>
      <c r="O86" s="60"/>
      <c r="P86" s="9"/>
      <c r="Q86" s="9"/>
      <c r="R86" s="14"/>
      <c r="S86" s="14">
        <v>950</v>
      </c>
      <c r="T86" s="9"/>
      <c r="U86" s="14">
        <f t="shared" si="31"/>
        <v>950</v>
      </c>
    </row>
    <row r="87" spans="3:21" s="2" customFormat="1" ht="76.5" customHeight="1" thickBot="1">
      <c r="C87" s="22">
        <v>54</v>
      </c>
      <c r="D87" s="9">
        <v>75</v>
      </c>
      <c r="E87" s="9">
        <v>100</v>
      </c>
      <c r="F87" s="11">
        <f t="shared" si="29"/>
        <v>175</v>
      </c>
      <c r="G87" s="9">
        <v>50</v>
      </c>
      <c r="H87" s="9">
        <v>75</v>
      </c>
      <c r="I87" s="9">
        <v>25</v>
      </c>
      <c r="J87" s="9">
        <v>25</v>
      </c>
      <c r="K87" s="9"/>
      <c r="L87" s="9"/>
      <c r="M87" s="61">
        <f t="shared" si="30"/>
        <v>175</v>
      </c>
      <c r="N87" s="62"/>
      <c r="O87" s="63"/>
      <c r="P87" s="9"/>
      <c r="Q87" s="9"/>
      <c r="R87" s="14"/>
      <c r="S87" s="14">
        <v>175</v>
      </c>
      <c r="T87" s="9"/>
      <c r="U87" s="14">
        <f t="shared" si="31"/>
        <v>175</v>
      </c>
    </row>
    <row r="88" spans="3:22" s="2" customFormat="1" ht="150" customHeight="1" thickBot="1">
      <c r="C88" s="56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</row>
  </sheetData>
  <sheetProtection/>
  <mergeCells count="49">
    <mergeCell ref="D51:F51"/>
    <mergeCell ref="G51:O51"/>
    <mergeCell ref="P51:U51"/>
    <mergeCell ref="M53:O53"/>
    <mergeCell ref="M54:O54"/>
    <mergeCell ref="M58:O58"/>
    <mergeCell ref="M55:O55"/>
    <mergeCell ref="M56:O56"/>
    <mergeCell ref="M57:O57"/>
    <mergeCell ref="M78:O78"/>
    <mergeCell ref="M82:O82"/>
    <mergeCell ref="M83:O83"/>
    <mergeCell ref="M84:O84"/>
    <mergeCell ref="D10:J10"/>
    <mergeCell ref="M70:O70"/>
    <mergeCell ref="M73:O73"/>
    <mergeCell ref="M74:O74"/>
    <mergeCell ref="M76:O76"/>
    <mergeCell ref="M71:O71"/>
    <mergeCell ref="M75:O75"/>
    <mergeCell ref="M61:O61"/>
    <mergeCell ref="E4:V4"/>
    <mergeCell ref="E6:V6"/>
    <mergeCell ref="C10:C11"/>
    <mergeCell ref="P10:R10"/>
    <mergeCell ref="M10:O10"/>
    <mergeCell ref="S10:V10"/>
    <mergeCell ref="M60:O60"/>
    <mergeCell ref="C51:C52"/>
    <mergeCell ref="W23:Z36"/>
    <mergeCell ref="C88:V88"/>
    <mergeCell ref="M62:O62"/>
    <mergeCell ref="M85:O85"/>
    <mergeCell ref="M86:O86"/>
    <mergeCell ref="M87:O87"/>
    <mergeCell ref="M72:O72"/>
    <mergeCell ref="M69:O69"/>
    <mergeCell ref="M52:O52"/>
    <mergeCell ref="M59:O59"/>
    <mergeCell ref="M77:O77"/>
    <mergeCell ref="M79:O79"/>
    <mergeCell ref="M80:O80"/>
    <mergeCell ref="M81:O81"/>
    <mergeCell ref="M63:O63"/>
    <mergeCell ref="M64:O64"/>
    <mergeCell ref="M65:O65"/>
    <mergeCell ref="M67:O67"/>
    <mergeCell ref="M68:O68"/>
    <mergeCell ref="M66:O6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M53:M87">
      <formula1>F53</formula1>
    </dataValidation>
  </dataValidations>
  <printOptions horizontalCentered="1"/>
  <pageMargins left="0.12" right="0.4" top="0.5905511811023623" bottom="1.09" header="0.24" footer="0"/>
  <pageSetup fitToHeight="10" horizontalDpi="600" verticalDpi="600" orientation="landscape" scale="62" r:id="rId1"/>
  <rowBreaks count="1" manualBreakCount="1">
    <brk id="82" min="3" max="19" man="1"/>
  </rowBreaks>
  <ignoredErrors>
    <ignoredError sqref="U59:U60 U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DELL2017</cp:lastModifiedBy>
  <cp:lastPrinted>2018-01-12T22:30:58Z</cp:lastPrinted>
  <dcterms:created xsi:type="dcterms:W3CDTF">2014-01-22T14:40:17Z</dcterms:created>
  <dcterms:modified xsi:type="dcterms:W3CDTF">2018-01-12T22:38:29Z</dcterms:modified>
  <cp:category/>
  <cp:version/>
  <cp:contentType/>
  <cp:contentStatus/>
</cp:coreProperties>
</file>