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rellana\Desktop\PLANIFICACION 2017\INFORMES 2017\"/>
    </mc:Choice>
  </mc:AlternateContent>
  <bookViews>
    <workbookView xWindow="0" yWindow="0" windowWidth="20490" windowHeight="7455" tabRatio="808" activeTab="1"/>
  </bookViews>
  <sheets>
    <sheet name="Enfoque de Género" sheetId="1" r:id="rId1"/>
    <sheet name="Niñez" sheetId="38" r:id="rId2"/>
    <sheet name="Sheet1" sheetId="41" r:id="rId3"/>
    <sheet name="Pueblos Indígenas" sheetId="33" r:id="rId4"/>
    <sheet name="Seguridad y Justicia" sheetId="34" r:id="rId5"/>
    <sheet name="Educación" sheetId="35" r:id="rId6"/>
    <sheet name="Desnutrición" sheetId="36" r:id="rId7"/>
    <sheet name="Recursos Hídricos" sheetId="37" r:id="rId8"/>
    <sheet name="Juventud" sheetId="40" r:id="rId9"/>
    <sheet name="Gestión de Riesgo" sheetId="39" r:id="rId10"/>
  </sheets>
  <definedNames>
    <definedName name="_xlnm.Print_Area" localSheetId="6">Desnutrición!$A$1:$O$48</definedName>
    <definedName name="_xlnm.Print_Area" localSheetId="5">Educación!$A$1:$O$48</definedName>
    <definedName name="_xlnm.Print_Area" localSheetId="0">'Enfoque de Género'!$A$1:$R$41</definedName>
    <definedName name="_xlnm.Print_Area" localSheetId="9">'Gestión de Riesgo'!$A$1:$O$48</definedName>
    <definedName name="_xlnm.Print_Area" localSheetId="8">Juventud!$A$1:$O$48</definedName>
    <definedName name="_xlnm.Print_Area" localSheetId="1">Niñez!$A$1:$O$41</definedName>
    <definedName name="_xlnm.Print_Area" localSheetId="3">'Pueblos Indígenas'!$A$1:$O$48</definedName>
    <definedName name="_xlnm.Print_Area" localSheetId="7">'Recursos Hídricos'!$A$1:$O$48</definedName>
    <definedName name="_xlnm.Print_Area" localSheetId="4">'Seguridad y Justicia'!$A$1:$O$48</definedName>
    <definedName name="_xlnm.Print_Titles" localSheetId="6">Desnutrición!$1:$3</definedName>
    <definedName name="_xlnm.Print_Titles" localSheetId="5">Educación!$1:$3</definedName>
    <definedName name="_xlnm.Print_Titles" localSheetId="0">'Enfoque de Género'!$1:$3</definedName>
    <definedName name="_xlnm.Print_Titles" localSheetId="9">'Gestión de Riesgo'!$1:$3</definedName>
    <definedName name="_xlnm.Print_Titles" localSheetId="8">Juventud!$1:$3</definedName>
    <definedName name="_xlnm.Print_Titles" localSheetId="1">Niñez!$1:$3</definedName>
    <definedName name="_xlnm.Print_Titles" localSheetId="3">'Pueblos Indígenas'!$1:$3</definedName>
    <definedName name="_xlnm.Print_Titles" localSheetId="7">'Recursos Hídricos'!$1:$3</definedName>
    <definedName name="_xlnm.Print_Titles" localSheetId="4">'Seguridad y Justicia'!$1:$3</definedName>
  </definedNames>
  <calcPr calcId="152511"/>
</workbook>
</file>

<file path=xl/calcChain.xml><?xml version="1.0" encoding="utf-8"?>
<calcChain xmlns="http://schemas.openxmlformats.org/spreadsheetml/2006/main">
  <c r="F27" i="38" l="1"/>
  <c r="L31" i="38" l="1"/>
  <c r="Q33" i="1"/>
  <c r="J33" i="1"/>
  <c r="D33" i="1"/>
  <c r="J32" i="1"/>
  <c r="Q31" i="1"/>
  <c r="J28" i="1" l="1"/>
  <c r="Q27" i="1"/>
  <c r="J27" i="1"/>
  <c r="D31" i="41"/>
  <c r="D25" i="41"/>
  <c r="D29" i="41" s="1"/>
  <c r="D21" i="41"/>
  <c r="D15" i="41"/>
  <c r="D19" i="41" s="1"/>
  <c r="D10" i="41"/>
  <c r="D8" i="41"/>
  <c r="D6" i="41"/>
  <c r="B8" i="41"/>
  <c r="B12" i="41" s="1"/>
  <c r="C25" i="41"/>
  <c r="C31" i="41" s="1"/>
  <c r="B25" i="41"/>
  <c r="B31" i="41" s="1"/>
  <c r="B19" i="41"/>
  <c r="B17" i="41"/>
  <c r="C15" i="41"/>
  <c r="C21" i="41" s="1"/>
  <c r="B15" i="41"/>
  <c r="B21" i="41" s="1"/>
  <c r="B10" i="41"/>
  <c r="C6" i="41"/>
  <c r="C10" i="41" s="1"/>
  <c r="B6" i="41"/>
  <c r="B22" i="41" l="1"/>
  <c r="B27" i="41"/>
  <c r="C8" i="41"/>
  <c r="B29" i="41"/>
  <c r="D17" i="41"/>
  <c r="D27" i="41"/>
  <c r="C17" i="41"/>
  <c r="C19" i="41"/>
  <c r="C27" i="41"/>
  <c r="C29" i="41"/>
  <c r="D28" i="38"/>
  <c r="Q29" i="1"/>
  <c r="B32" i="41" l="1"/>
  <c r="D12" i="41"/>
  <c r="D32" i="41"/>
  <c r="C12" i="41"/>
  <c r="C32" i="41"/>
  <c r="D22" i="41"/>
  <c r="C22" i="41"/>
  <c r="Q32" i="1"/>
  <c r="N44" i="1" l="1"/>
  <c r="G30" i="38" l="1"/>
  <c r="D30" i="38"/>
  <c r="L28" i="38"/>
  <c r="G28" i="38"/>
  <c r="Q30" i="1" l="1"/>
  <c r="J29" i="1"/>
  <c r="D29" i="1"/>
  <c r="Q28" i="1"/>
  <c r="D28" i="1"/>
  <c r="L27" i="38" l="1"/>
  <c r="G27" i="38"/>
  <c r="D27" i="38"/>
  <c r="D27" i="1" l="1"/>
  <c r="G26" i="38" l="1"/>
  <c r="L26" i="38"/>
  <c r="G33" i="38" l="1"/>
  <c r="D33" i="38"/>
  <c r="G31" i="38"/>
  <c r="J31" i="1"/>
  <c r="D26" i="38" l="1"/>
  <c r="Q26" i="1"/>
  <c r="D31" i="38" l="1"/>
  <c r="I29" i="33"/>
  <c r="D28" i="33"/>
  <c r="D32" i="1"/>
  <c r="D31" i="1" l="1"/>
  <c r="J30" i="1"/>
  <c r="D30" i="1"/>
  <c r="D28" i="40"/>
  <c r="G28" i="40"/>
  <c r="L28" i="40"/>
  <c r="D29" i="40"/>
  <c r="G29" i="40"/>
  <c r="L29" i="40"/>
  <c r="D30" i="40"/>
  <c r="G30" i="40"/>
  <c r="L30" i="40"/>
  <c r="D31" i="40"/>
  <c r="G31" i="40"/>
  <c r="L31" i="40"/>
  <c r="D32" i="40"/>
  <c r="G32" i="40"/>
  <c r="L32" i="40"/>
  <c r="D33" i="40"/>
  <c r="G33" i="40"/>
  <c r="L33" i="40"/>
  <c r="D34" i="40"/>
  <c r="G34" i="40"/>
  <c r="L34" i="40"/>
  <c r="D35" i="40"/>
  <c r="G35" i="40"/>
  <c r="L35" i="40"/>
  <c r="D36" i="40"/>
  <c r="G36" i="40"/>
  <c r="L36" i="40"/>
  <c r="D37" i="40"/>
  <c r="G37" i="40"/>
  <c r="L37" i="40"/>
  <c r="D38" i="40"/>
  <c r="G38" i="40"/>
  <c r="L38" i="40"/>
  <c r="D39" i="40"/>
  <c r="G39" i="40"/>
  <c r="L39" i="40"/>
  <c r="D40" i="40"/>
  <c r="G40" i="40"/>
  <c r="L40" i="40"/>
  <c r="N40" i="39"/>
  <c r="I40" i="39"/>
  <c r="D40" i="39"/>
  <c r="N39" i="39"/>
  <c r="I39" i="39"/>
  <c r="D39" i="39"/>
  <c r="N38" i="39"/>
  <c r="I38" i="39"/>
  <c r="D38" i="39"/>
  <c r="N37" i="39"/>
  <c r="I37" i="39"/>
  <c r="D37" i="39"/>
  <c r="N36" i="39"/>
  <c r="I36" i="39"/>
  <c r="D36" i="39"/>
  <c r="N35" i="39"/>
  <c r="I35" i="39"/>
  <c r="D35" i="39"/>
  <c r="N34" i="39"/>
  <c r="I34" i="39"/>
  <c r="D34" i="39"/>
  <c r="N33" i="39"/>
  <c r="I33" i="39"/>
  <c r="D33" i="39"/>
  <c r="N32" i="39"/>
  <c r="I32" i="39"/>
  <c r="D32" i="39"/>
  <c r="N31" i="39"/>
  <c r="I31" i="39"/>
  <c r="D31" i="39"/>
  <c r="N30" i="39"/>
  <c r="I30" i="39"/>
  <c r="D30" i="39"/>
  <c r="N29" i="39"/>
  <c r="I29" i="39"/>
  <c r="D29" i="39"/>
  <c r="N28" i="39"/>
  <c r="I28" i="39"/>
  <c r="D28" i="39"/>
  <c r="N40" i="37"/>
  <c r="I40" i="37"/>
  <c r="D40" i="37"/>
  <c r="N39" i="37"/>
  <c r="I39" i="37"/>
  <c r="D39" i="37"/>
  <c r="N38" i="37"/>
  <c r="I38" i="37"/>
  <c r="D38" i="37"/>
  <c r="N37" i="37"/>
  <c r="I37" i="37"/>
  <c r="D37" i="37"/>
  <c r="N36" i="37"/>
  <c r="I36" i="37"/>
  <c r="D36" i="37"/>
  <c r="N35" i="37"/>
  <c r="I35" i="37"/>
  <c r="D35" i="37"/>
  <c r="N34" i="37"/>
  <c r="I34" i="37"/>
  <c r="D34" i="37"/>
  <c r="N33" i="37"/>
  <c r="I33" i="37"/>
  <c r="D33" i="37"/>
  <c r="N32" i="37"/>
  <c r="I32" i="37"/>
  <c r="D32" i="37"/>
  <c r="N31" i="37"/>
  <c r="I31" i="37"/>
  <c r="D31" i="37"/>
  <c r="N30" i="37"/>
  <c r="I30" i="37"/>
  <c r="D30" i="37"/>
  <c r="N29" i="37"/>
  <c r="I29" i="37"/>
  <c r="D29" i="37"/>
  <c r="N28" i="37"/>
  <c r="I28" i="37"/>
  <c r="D28" i="37"/>
  <c r="N40" i="36"/>
  <c r="I40" i="36"/>
  <c r="D40" i="36"/>
  <c r="N39" i="36"/>
  <c r="I39" i="36"/>
  <c r="D39" i="36"/>
  <c r="N38" i="36"/>
  <c r="I38" i="36"/>
  <c r="D38" i="36"/>
  <c r="N37" i="36"/>
  <c r="I37" i="36"/>
  <c r="D37" i="36"/>
  <c r="N36" i="36"/>
  <c r="I36" i="36"/>
  <c r="D36" i="36"/>
  <c r="N35" i="36"/>
  <c r="I35" i="36"/>
  <c r="D35" i="36"/>
  <c r="N34" i="36"/>
  <c r="I34" i="36"/>
  <c r="D34" i="36"/>
  <c r="N33" i="36"/>
  <c r="I33" i="36"/>
  <c r="D33" i="36"/>
  <c r="N32" i="36"/>
  <c r="I32" i="36"/>
  <c r="D32" i="36"/>
  <c r="N31" i="36"/>
  <c r="I31" i="36"/>
  <c r="D31" i="36"/>
  <c r="N30" i="36"/>
  <c r="I30" i="36"/>
  <c r="D30" i="36"/>
  <c r="N29" i="36"/>
  <c r="I29" i="36"/>
  <c r="D29" i="36"/>
  <c r="N28" i="36"/>
  <c r="I28" i="36"/>
  <c r="D28" i="36"/>
  <c r="N40" i="35"/>
  <c r="I40" i="35"/>
  <c r="D40" i="35"/>
  <c r="N39" i="35"/>
  <c r="I39" i="35"/>
  <c r="D39" i="35"/>
  <c r="N38" i="35"/>
  <c r="I38" i="35"/>
  <c r="D38" i="35"/>
  <c r="N37" i="35"/>
  <c r="I37" i="35"/>
  <c r="D37" i="35"/>
  <c r="N36" i="35"/>
  <c r="I36" i="35"/>
  <c r="D36" i="35"/>
  <c r="N35" i="35"/>
  <c r="I35" i="35"/>
  <c r="D35" i="35"/>
  <c r="N34" i="35"/>
  <c r="I34" i="35"/>
  <c r="D34" i="35"/>
  <c r="N33" i="35"/>
  <c r="I33" i="35"/>
  <c r="D33" i="35"/>
  <c r="N32" i="35"/>
  <c r="I32" i="35"/>
  <c r="D32" i="35"/>
  <c r="N31" i="35"/>
  <c r="I31" i="35"/>
  <c r="D31" i="35"/>
  <c r="N30" i="35"/>
  <c r="I30" i="35"/>
  <c r="D30" i="35"/>
  <c r="N29" i="35"/>
  <c r="I29" i="35"/>
  <c r="D29" i="35"/>
  <c r="N28" i="35"/>
  <c r="I28" i="35"/>
  <c r="D28" i="35"/>
  <c r="N40" i="34"/>
  <c r="I40" i="34"/>
  <c r="D40" i="34"/>
  <c r="N39" i="34"/>
  <c r="I39" i="34"/>
  <c r="D39" i="34"/>
  <c r="N38" i="34"/>
  <c r="I38" i="34"/>
  <c r="D38" i="34"/>
  <c r="N37" i="34"/>
  <c r="I37" i="34"/>
  <c r="D37" i="34"/>
  <c r="N36" i="34"/>
  <c r="I36" i="34"/>
  <c r="D36" i="34"/>
  <c r="N35" i="34"/>
  <c r="I35" i="34"/>
  <c r="D35" i="34"/>
  <c r="N34" i="34"/>
  <c r="I34" i="34"/>
  <c r="D34" i="34"/>
  <c r="N33" i="34"/>
  <c r="I33" i="34"/>
  <c r="D33" i="34"/>
  <c r="N32" i="34"/>
  <c r="I32" i="34"/>
  <c r="D32" i="34"/>
  <c r="N31" i="34"/>
  <c r="I31" i="34"/>
  <c r="D31" i="34"/>
  <c r="N30" i="34"/>
  <c r="I30" i="34"/>
  <c r="D30" i="34"/>
  <c r="N29" i="34"/>
  <c r="I29" i="34"/>
  <c r="D29" i="34"/>
  <c r="N28" i="34"/>
  <c r="I28" i="34"/>
  <c r="D28" i="34"/>
  <c r="N40" i="33"/>
  <c r="I40" i="33"/>
  <c r="D40" i="33"/>
  <c r="N39" i="33"/>
  <c r="I39" i="33"/>
  <c r="D39" i="33"/>
  <c r="N38" i="33"/>
  <c r="I38" i="33"/>
  <c r="D38" i="33"/>
  <c r="N37" i="33"/>
  <c r="I37" i="33"/>
  <c r="D37" i="33"/>
  <c r="N36" i="33"/>
  <c r="I36" i="33"/>
  <c r="D36" i="33"/>
  <c r="N35" i="33"/>
  <c r="I35" i="33"/>
  <c r="D35" i="33"/>
  <c r="N34" i="33"/>
  <c r="I34" i="33"/>
  <c r="D34" i="33"/>
  <c r="N33" i="33"/>
  <c r="I33" i="33"/>
  <c r="D33" i="33"/>
  <c r="N32" i="33"/>
  <c r="I32" i="33"/>
  <c r="D32" i="33"/>
  <c r="N31" i="33"/>
  <c r="I31" i="33"/>
  <c r="D31" i="33"/>
  <c r="N30" i="33"/>
  <c r="I30" i="33"/>
  <c r="D30" i="33"/>
  <c r="N29" i="33"/>
  <c r="D29" i="33"/>
  <c r="N28" i="33"/>
  <c r="I28" i="33"/>
  <c r="D26" i="1"/>
  <c r="J26" i="1"/>
</calcChain>
</file>

<file path=xl/sharedStrings.xml><?xml version="1.0" encoding="utf-8"?>
<sst xmlns="http://schemas.openxmlformats.org/spreadsheetml/2006/main" count="649" uniqueCount="116">
  <si>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</si>
  <si>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</si>
  <si>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</si>
  <si>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</si>
  <si>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</si>
  <si>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</si>
  <si>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</si>
  <si>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</si>
  <si>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</si>
  <si>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</si>
  <si>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</si>
  <si>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</si>
  <si>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</si>
  <si>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</si>
  <si>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</si>
  <si>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</si>
  <si>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</si>
  <si>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</si>
  <si>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</si>
  <si>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</si>
  <si>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</si>
  <si>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</si>
  <si>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</si>
  <si>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</si>
  <si>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</si>
  <si>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</si>
  <si>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</si>
  <si>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</si>
  <si>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</si>
  <si>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</si>
  <si>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</si>
  <si>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</si>
  <si>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</si>
  <si>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</si>
  <si>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</si>
  <si>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</si>
  <si>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</si>
  <si>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</si>
  <si>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</si>
  <si>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</si>
  <si>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</si>
  <si>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</si>
  <si>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</si>
  <si>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</si>
  <si>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</si>
  <si>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</si>
  <si>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</si>
  <si>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</si>
  <si>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</si>
  <si>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</si>
  <si>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</si>
  <si>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</si>
  <si>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</si>
  <si>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</si>
  <si>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</si>
  <si>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</si>
  <si>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</si>
  <si>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</si>
  <si>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</si>
  <si>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</si>
  <si>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</si>
  <si>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</si>
  <si>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</si>
  <si>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t>11140067 - Consejo Nacional de Adopciones</t>
  </si>
  <si>
    <t>11140067</t>
  </si>
  <si>
    <t>11</t>
  </si>
  <si>
    <t>000</t>
  </si>
  <si>
    <t>00</t>
  </si>
  <si>
    <t>002</t>
  </si>
  <si>
    <t>0101</t>
  </si>
  <si>
    <t>003</t>
  </si>
  <si>
    <t>12</t>
  </si>
  <si>
    <t>13</t>
  </si>
  <si>
    <t xml:space="preserve"> </t>
  </si>
  <si>
    <t>-</t>
  </si>
  <si>
    <t>NNA INTEGRADOS EN FAMILIAS ADOPTIVAS</t>
  </si>
  <si>
    <t>HOGARES DE PROTECCIÓN, ABRIGO Y CUIDADO DE NNA, AUTORIZADOS Y/O REVALIDADOS</t>
  </si>
  <si>
    <r>
      <t>(F3)</t>
    </r>
    <r>
      <rPr>
        <b/>
        <sz val="9"/>
        <color indexed="8"/>
        <rFont val="Arial"/>
        <family val="2"/>
      </rPr>
      <t xml:space="preserve">
Ejecutado</t>
    </r>
  </si>
  <si>
    <r>
      <t>(F2)</t>
    </r>
    <r>
      <rPr>
        <b/>
        <sz val="9"/>
        <color indexed="8"/>
        <rFont val="Arial"/>
        <family val="2"/>
      </rPr>
      <t xml:space="preserve">
Vigente</t>
    </r>
  </si>
  <si>
    <r>
      <t xml:space="preserve">(F1) </t>
    </r>
    <r>
      <rPr>
        <b/>
        <sz val="9"/>
        <color indexed="8"/>
        <rFont val="Arial"/>
        <family val="2"/>
      </rPr>
      <t xml:space="preserve">
Aprobado</t>
    </r>
  </si>
  <si>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</si>
  <si>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</si>
  <si>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(G1)</t>
    </r>
    <r>
      <rPr>
        <b/>
        <sz val="9"/>
        <color indexed="8"/>
        <rFont val="Arial"/>
        <family val="2"/>
      </rPr>
      <t xml:space="preserve">
Programada
Inicial</t>
    </r>
  </si>
  <si>
    <r>
      <t>(G2)</t>
    </r>
    <r>
      <rPr>
        <b/>
        <sz val="9"/>
        <color indexed="10"/>
        <rFont val="Arial"/>
        <family val="2"/>
      </rPr>
      <t xml:space="preserve">
</t>
    </r>
    <r>
      <rPr>
        <b/>
        <sz val="9"/>
        <color indexed="8"/>
        <rFont val="Arial"/>
        <family val="2"/>
      </rPr>
      <t>Vigente
Anual</t>
    </r>
  </si>
  <si>
    <r>
      <t>(G3)</t>
    </r>
    <r>
      <rPr>
        <b/>
        <sz val="9"/>
        <color indexed="8"/>
        <rFont val="Arial"/>
        <family val="2"/>
      </rPr>
      <t xml:space="preserve">
Ejecutada
Acumulada</t>
    </r>
  </si>
  <si>
    <r>
      <t>(G4)</t>
    </r>
    <r>
      <rPr>
        <b/>
        <sz val="9"/>
        <color indexed="8"/>
        <rFont val="Arial"/>
        <family val="2"/>
      </rPr>
      <t xml:space="preserve">
Nombre del Producto</t>
    </r>
  </si>
  <si>
    <r>
      <t xml:space="preserve">(E) </t>
    </r>
    <r>
      <rPr>
        <b/>
        <sz val="9"/>
        <color indexed="8"/>
        <rFont val="Arial"/>
        <family val="2"/>
      </rPr>
      <t xml:space="preserve">
Nivel Asociado del Clasificador</t>
    </r>
  </si>
  <si>
    <t>Nivel 1</t>
  </si>
  <si>
    <t>Nivel 2</t>
  </si>
  <si>
    <t>Nivel 3</t>
  </si>
  <si>
    <t>8</t>
  </si>
  <si>
    <t>4</t>
  </si>
  <si>
    <t>3</t>
  </si>
  <si>
    <t>FAMILIAS FORTALECIDAS Y ASESORADAS</t>
  </si>
  <si>
    <t>NNA INTEGRADOS O PRESERVADOS EN UN AMBIENTE FAMILIAR</t>
  </si>
  <si>
    <t>SUPERVISIONES DE HOGARES DE PROTECCIÓN, ABRIGO Y CUIDADO DE NNA.</t>
  </si>
  <si>
    <t>HOGARES DE PROTECCIÓN, ABRIGO Y CUIDADO DE NNA, CAPACITADOS.</t>
  </si>
  <si>
    <t>6 y 8. No se logra determinar la etnia de los NNA ya que no es información accesible que conste en los expedientes de los NNA</t>
  </si>
  <si>
    <t>004</t>
  </si>
  <si>
    <t>ASESORÍA A MADRES Y/O PADRES BIOLÓGICOS EN CONFLICTO CON SU PARENTALIDAD</t>
  </si>
  <si>
    <t>PERSONAS Y/O ACTORES SOCIALES    INFORMADOS SOBRE  EL PROGRAMA DE MADRES Y/O PADRES BIOLÓGICOS  EN CONFLICTO CON SU PARENTALIDAD.</t>
  </si>
  <si>
    <t>PERSONAS Y/O ACTORES SOCIALES    INFORMADOS SOBRE  EL PROGRAMA DE MADRES Y/O PADRES BIOLÓGICOS EN CONFLICTO CON SU PARENTALIDAD.</t>
  </si>
  <si>
    <t>ASESORÍAS A MADRES Y/O PADRES BIOLÓGICOS EN CONFLICTO CON SU PARENTALIDAD</t>
  </si>
  <si>
    <t>385</t>
  </si>
  <si>
    <t>106</t>
  </si>
  <si>
    <t>31</t>
  </si>
  <si>
    <t>PROGRAMA / ACTIVIDAD</t>
  </si>
  <si>
    <t>PRESUPUESTO POR PRODUCTO</t>
  </si>
  <si>
    <t>INICIAL</t>
  </si>
  <si>
    <t>VIGENTE</t>
  </si>
  <si>
    <t>EJECUTADO</t>
  </si>
  <si>
    <t>TOTAL</t>
  </si>
  <si>
    <t>121</t>
  </si>
  <si>
    <t>3. Algunas asesorías ordenadas por los diferentes juzgados de niñez, no han podido realizarse en virtud que la madre y/o padre biológico no se encuentran con las facultades mentales para tomar una decisión consciente respecto a la adopción de sus hijos, y en otros casos han fallecido.                                                                                                                                                                                                                                                                                                                                                                                                                                                                                                                              4. Para impartir los talleres es necesario acoplarse a las fechas que brindan las instituciones, uno de los obstáculos es que  la asistencia no es regular.                                                                                                                                                                                                                                                                                                             5. Para darle seguimiento a los casos se necesita coordinar con las familias para poder hacer la visita, por lo que depende del horario y disposición de las mismas.                                                                                                                                                                                                                                                                                                                                6 y 8.No se lográ determinar la etnia de los NNA toda vez que no es información accesible que conste en los expedientes de los NNA.                                                                                                                                                                                                                                                                                                                                                                                                                                                                                       7. Los formatos utilizados para los listados de los delegados no consta el grupo étnico únicamente indígena y no indígena, por lo que fue colocada la información en la columna "otros"</t>
  </si>
  <si>
    <t xml:space="preserve">1. Corresponde a los NNA integrados en familias adoptivas, después de conocidos y resueltos favorablemente por el Consejo Nacional de Adopciones que reúnen los requisitos regulados en la Ley de Adopciones, Leyes Internacionales y Ordinarias Nacionales, así como  los estándares internacionales vigentes.                                                                                                                                                                                                                                                                                                                                                                                                                                                                                                                                                                                                                                                                                                                                         2. Durante el año 2017, se concluyó con el fortalecimiento y asesoramiento de 158 familias.                                                                                                                                                                                                                                                                                                                                                                                                                                                                                                                                                                                                                  3. Se brindó la asesoría respecto al tema de adopción a las madres y/o padres biológicos, con un enfoque de preservación familiar.                                                                                                                                                                                                                                                                                                                                                                                                                                                 4. Se brindaron talleres al sector salud, para coordinar acciones que velen por la protección integral y/o la preservación familiar.                                                                                                                                                                                                                                                                                                                                                                                                                                                                                                                                                                                                 5. Se dio seguimiento a los casos y se ha verificado la preservación de los niños en su familia biológica.                                                                                                                                                                                                                                                                                                                                           6. En el año 2017, se culmina con 385 evaluaciones de funcionamiento de Hogares de Abrigo y Protección, Públicos y Privados, que corresponde a 177 hogares, en los cuales se abrigan 4,509 NNA y adultos.                                                                                                                                                                                                                                                                                                                                                                                                    7. En el año 2017, se realizaron 11 talleres de capacitación a los delegados de hogares de protección con un total de 304 participantes de 106 hogares de protección.                                                                                                                                                                                                                                                                                                                                                                                                                                                                                                                                                                                                                                                   8. En el año 2017 fueron autorizados 13 hogares de abrigo y protección y fueron revalidados 18 hogares, con un total de 521 NNA abrigados.                                                                                                                                                                                                                                                                                                                                                   </t>
  </si>
  <si>
    <t>1. Corresponde a los NNA integrados en familias adoptivas, después de conocidos y resueltos favorablemente por el Consejo Nacional de Adopciones que reúnen los requisitos regulados en la Ley de Adopciones, Leyes Internacionales y Ordinarias Nacionales, así como  los estándares internacionales vigentes.                                                                                                                                                                                                                                                                                                                                                                                                                               2. Durante el año 2017, se culminó conforme lo indicado en el artículo 69 del Reglamento de la Ley de Adopciones, el seguimiento Post-adoptivo de 158 NNA. cabe aclarar que en las visitas post-adoptivas de cierre se verifico que 21 NNA son mayores de 13 años, los cuales para el presente informe se incluyeron en el rando de edad mayores de 5 años hasta menores de 13 años.                                                                                                                                                                                                                                                                                                                                                                                                                                               3. Es importante informar que el número de niños no coincide con las asesorías brindadas, en virtud que dichas asesorías se han brindado a las madres que aún están en gestación. Asimismo hay ocho niños mayores de 13 años que se incluyeron dentro del rubro mayores de 5 hasta menores de 13. En cuanto al grupo étnico, no se detalla en virtud que los niños correspondientes a la población beneficiada aún no logran determinar o decir a qué grupo  pertenecen o se identifican.                                                                                                                                                                                                                                                                                                                                                                                                                                                  4. En el caso de actores y/o personas informados, el servicio  brindado no corresponde a niñez.                                                                                                                                                                                                                                                                                                                                                       5. Se ha verificado el bienestar de la familia biológica y de los niños o niñas.                                                                                                                                                                                                                                                                                                                                                       6. En el  2017 se culmina con 385 evaluaciones de funcionamiento de Hogares de Abrigo y Protección, públicos y privados, que corresponde a 177 hogares de abrigo y protección públicos y privados, donde se encuentran abrigados 4,509 niños niñas, adolescentes y adultos, de los cuales 2,989 se encuentra  comprendidos en el grupo etario de 0 a 13 años.                                                                                                                                                                                                                                                                                                                                                               7.  En el 2017 se realizaron 11 talleres de capacitación a los delegados de hogares de protección sin embargo no se realizan capacitaciones a niños y niñas.                                                                                                                                                                                                                                                                                                                                                                                                                                                                                                                                               8. En el 2017 fueron autorizados 13 hogares de abrigo y protección y fueron revalidados 18 hogares, con un total de 121 NNA abrigados en grupo etario comprendido de 0 a 13 años de edad.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</si>
</sst>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_(&quot;Q&quot;* \(#,##0.00\);_(&quot;Q&quot;* &quot;-&quot;??_);_(@_)"/>
    <numFmt numFmtId="165" formatCode="&quot;Q&quot;#,##0.0"/>
    <numFmt numFmtId="166" formatCode="_-[$Q-100A]* #,##0.00_-;\-[$Q-100A]* #,##0.00_-;_-[$Q-100A]* &quot;-&quot;??_-;_-@_-"/>
  </numFmts>
  <fonts count="19" x14ac:knownFonts="1">
    <font>
      <sz val="11"/>
      <color theme="1"/>
      <name val="Calibri"/>
      <family val="2"/>
      <scheme val="minor"/>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sz val="8"/>
      <color indexed="8"/>
      <name val="Arial"/>
      <family val="2"/>
    </font>
    <font>
      <sz val="8"/>
      <name val="Arial"/>
      <family val="2"/>
    </font>
    <font>
      <b/>
      <sz val="9"/>
      <name val="Arial"/>
      <family val="2"/>
    </font>
    <font>
      <sz val="10"/>
      <color indexed="8"/>
      <name val="Arial"/>
      <family val="2"/>
    </font>
    <font>
      <b/>
      <sz val="10"/>
      <color indexed="8"/>
      <name val="Arial"/>
      <family val="2"/>
    </font>
    <font>
      <sz val="10"/>
      <name val="Arial"/>
      <family val="2"/>
    </font>
    <font>
      <sz val="10"/>
      <color indexed="8"/>
      <name val="Arial"/>
      <family val="2"/>
    </font>
    <font>
      <sz val="10"/>
      <color theme="3" tint="-0.499984740745262"/>
      <name val="Arial"/>
      <family val="2"/>
    </font>
    <font>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rgb="FFFF0000"/>
        <bgColor indexed="64"/>
      </patternFill>
    </fill>
    <fill>
      <patternFill patternType="solid">
        <fgColor theme="0" tint="-4.9989318521683403E-2"/>
        <bgColor indexed="64"/>
      </patternFill>
    </fill>
  </fills>
  <borders count="7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thin">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13" fillId="0" borderId="0">
      <alignment vertical="top"/>
    </xf>
  </cellStyleXfs>
  <cellXfs count="330">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0" xfId="0" applyFont="1" applyFill="1"/>
    <xf numFmtId="0" fontId="2" fillId="2" borderId="0" xfId="0" applyFont="1" applyFill="1"/>
    <xf numFmtId="0" fontId="1" fillId="2" borderId="0" xfId="0" applyFont="1" applyFill="1" applyAlignment="1">
      <alignment horizontal="center"/>
    </xf>
    <xf numFmtId="0" fontId="2" fillId="2" borderId="0" xfId="0" applyFont="1" applyFill="1" applyBorder="1"/>
    <xf numFmtId="49" fontId="4" fillId="2" borderId="7" xfId="0" applyNumberFormat="1" applyFont="1" applyFill="1" applyBorder="1" applyAlignment="1">
      <alignment horizontal="right"/>
    </xf>
    <xf numFmtId="49" fontId="4" fillId="2" borderId="8" xfId="0" applyNumberFormat="1" applyFont="1" applyFill="1" applyBorder="1" applyAlignment="1">
      <alignment horizontal="right"/>
    </xf>
    <xf numFmtId="49" fontId="4" fillId="2" borderId="9" xfId="0" applyNumberFormat="1" applyFont="1" applyFill="1" applyBorder="1" applyAlignment="1">
      <alignment horizontal="right"/>
    </xf>
    <xf numFmtId="49" fontId="4" fillId="2" borderId="10" xfId="0" applyNumberFormat="1" applyFont="1" applyFill="1" applyBorder="1" applyAlignment="1">
      <alignment horizontal="right"/>
    </xf>
    <xf numFmtId="49" fontId="4" fillId="2" borderId="11" xfId="0" applyNumberFormat="1" applyFont="1" applyFill="1" applyBorder="1" applyAlignment="1">
      <alignment horizontal="right"/>
    </xf>
    <xf numFmtId="49" fontId="4" fillId="2" borderId="12" xfId="0" applyNumberFormat="1" applyFont="1" applyFill="1" applyBorder="1" applyAlignment="1">
      <alignment horizontal="right"/>
    </xf>
    <xf numFmtId="49" fontId="4" fillId="2" borderId="13" xfId="0" applyNumberFormat="1" applyFont="1" applyFill="1" applyBorder="1" applyAlignment="1">
      <alignment horizontal="right"/>
    </xf>
    <xf numFmtId="49" fontId="4" fillId="2" borderId="14" xfId="0" applyNumberFormat="1" applyFont="1" applyFill="1" applyBorder="1" applyAlignment="1">
      <alignment horizontal="right"/>
    </xf>
    <xf numFmtId="49" fontId="4" fillId="2" borderId="15" xfId="0" applyNumberFormat="1" applyFont="1" applyFill="1" applyBorder="1" applyAlignment="1">
      <alignment horizontal="right"/>
    </xf>
    <xf numFmtId="49" fontId="4" fillId="2" borderId="16" xfId="0" applyNumberFormat="1" applyFont="1" applyFill="1" applyBorder="1" applyAlignment="1">
      <alignment horizontal="right"/>
    </xf>
    <xf numFmtId="49" fontId="4" fillId="2" borderId="17" xfId="0" applyNumberFormat="1" applyFont="1" applyFill="1" applyBorder="1" applyAlignment="1">
      <alignment horizontal="right"/>
    </xf>
    <xf numFmtId="49" fontId="4" fillId="2" borderId="18" xfId="0" applyNumberFormat="1" applyFont="1" applyFill="1" applyBorder="1" applyAlignment="1">
      <alignment horizontal="right"/>
    </xf>
    <xf numFmtId="0" fontId="6" fillId="2" borderId="19" xfId="0" applyFont="1" applyFill="1" applyBorder="1" applyAlignment="1">
      <alignment horizontal="center" vertical="center" wrapText="1"/>
    </xf>
    <xf numFmtId="0" fontId="4" fillId="2" borderId="20"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23" xfId="0" applyFont="1" applyFill="1" applyBorder="1" applyAlignment="1">
      <alignment horizontal="right"/>
    </xf>
    <xf numFmtId="0" fontId="4" fillId="2" borderId="24" xfId="0" applyFont="1" applyFill="1" applyBorder="1" applyAlignment="1">
      <alignment horizontal="right"/>
    </xf>
    <xf numFmtId="0" fontId="4" fillId="2" borderId="25" xfId="0" applyFont="1" applyFill="1" applyBorder="1" applyAlignment="1">
      <alignment horizontal="right"/>
    </xf>
    <xf numFmtId="0" fontId="4" fillId="2" borderId="26" xfId="0" applyFont="1" applyFill="1" applyBorder="1" applyAlignment="1">
      <alignment horizontal="right"/>
    </xf>
    <xf numFmtId="3" fontId="4" fillId="2" borderId="8" xfId="0" applyNumberFormat="1" applyFont="1" applyFill="1" applyBorder="1" applyAlignment="1">
      <alignment horizontal="right"/>
    </xf>
    <xf numFmtId="3" fontId="4" fillId="2" borderId="11"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17" xfId="0" applyNumberFormat="1" applyFont="1" applyFill="1" applyBorder="1" applyAlignment="1">
      <alignment horizontal="right"/>
    </xf>
    <xf numFmtId="3" fontId="4" fillId="2" borderId="27" xfId="0" applyNumberFormat="1" applyFont="1" applyFill="1" applyBorder="1" applyAlignment="1">
      <alignment horizontal="right"/>
    </xf>
    <xf numFmtId="3" fontId="3" fillId="2" borderId="28" xfId="0" applyNumberFormat="1" applyFont="1" applyFill="1" applyBorder="1" applyAlignment="1">
      <alignment horizontal="right"/>
    </xf>
    <xf numFmtId="3" fontId="4" fillId="2" borderId="29" xfId="0" applyNumberFormat="1" applyFont="1" applyFill="1" applyBorder="1" applyAlignment="1">
      <alignment horizontal="right"/>
    </xf>
    <xf numFmtId="3" fontId="3" fillId="2" borderId="20" xfId="0" applyNumberFormat="1" applyFont="1" applyFill="1" applyBorder="1" applyAlignment="1">
      <alignment horizontal="right"/>
    </xf>
    <xf numFmtId="3" fontId="4" fillId="2" borderId="30" xfId="0" applyNumberFormat="1" applyFont="1" applyFill="1" applyBorder="1" applyAlignment="1">
      <alignment horizontal="right"/>
    </xf>
    <xf numFmtId="3" fontId="3" fillId="2" borderId="21" xfId="0" applyNumberFormat="1" applyFont="1" applyFill="1" applyBorder="1" applyAlignment="1">
      <alignment horizontal="right"/>
    </xf>
    <xf numFmtId="3" fontId="4" fillId="2" borderId="31" xfId="0" applyNumberFormat="1" applyFont="1" applyFill="1" applyBorder="1" applyAlignment="1">
      <alignment horizontal="right"/>
    </xf>
    <xf numFmtId="3" fontId="3" fillId="2" borderId="22" xfId="0" applyNumberFormat="1" applyFont="1" applyFill="1" applyBorder="1" applyAlignment="1">
      <alignment horizontal="right"/>
    </xf>
    <xf numFmtId="3" fontId="4" fillId="2" borderId="7" xfId="0" applyNumberFormat="1" applyFont="1" applyFill="1" applyBorder="1" applyAlignment="1">
      <alignment horizontal="right"/>
    </xf>
    <xf numFmtId="3" fontId="3" fillId="2" borderId="8" xfId="0" applyNumberFormat="1" applyFont="1" applyFill="1" applyBorder="1" applyAlignment="1">
      <alignment horizontal="right"/>
    </xf>
    <xf numFmtId="3" fontId="4" fillId="2" borderId="10" xfId="0" applyNumberFormat="1" applyFont="1" applyFill="1" applyBorder="1" applyAlignment="1">
      <alignment horizontal="right"/>
    </xf>
    <xf numFmtId="3" fontId="3" fillId="2" borderId="11" xfId="0" applyNumberFormat="1" applyFont="1" applyFill="1" applyBorder="1" applyAlignment="1">
      <alignment horizontal="right"/>
    </xf>
    <xf numFmtId="3" fontId="4" fillId="2" borderId="13" xfId="0" applyNumberFormat="1" applyFont="1" applyFill="1" applyBorder="1" applyAlignment="1">
      <alignment horizontal="right"/>
    </xf>
    <xf numFmtId="3" fontId="3" fillId="2" borderId="14" xfId="0" applyNumberFormat="1" applyFont="1" applyFill="1" applyBorder="1" applyAlignment="1">
      <alignment horizontal="right"/>
    </xf>
    <xf numFmtId="3" fontId="4" fillId="2" borderId="16" xfId="0" applyNumberFormat="1" applyFont="1" applyFill="1" applyBorder="1" applyAlignment="1">
      <alignment horizontal="right"/>
    </xf>
    <xf numFmtId="3" fontId="3" fillId="2" borderId="17" xfId="0" applyNumberFormat="1" applyFont="1" applyFill="1" applyBorder="1" applyAlignment="1">
      <alignment horizontal="right"/>
    </xf>
    <xf numFmtId="165" fontId="4" fillId="2" borderId="32" xfId="0" applyNumberFormat="1" applyFont="1" applyFill="1" applyBorder="1" applyAlignment="1">
      <alignment horizontal="right"/>
    </xf>
    <xf numFmtId="165" fontId="4" fillId="2" borderId="9" xfId="0" applyNumberFormat="1" applyFont="1" applyFill="1" applyBorder="1" applyAlignment="1">
      <alignment horizontal="right"/>
    </xf>
    <xf numFmtId="165" fontId="4" fillId="2" borderId="28" xfId="0" applyNumberFormat="1" applyFont="1" applyFill="1" applyBorder="1" applyAlignment="1">
      <alignment horizontal="right"/>
    </xf>
    <xf numFmtId="165" fontId="4" fillId="2" borderId="33" xfId="0" applyNumberFormat="1" applyFont="1" applyFill="1" applyBorder="1" applyAlignment="1">
      <alignment horizontal="right"/>
    </xf>
    <xf numFmtId="165" fontId="4" fillId="2" borderId="12" xfId="0" applyNumberFormat="1" applyFont="1" applyFill="1" applyBorder="1" applyAlignment="1">
      <alignment horizontal="right"/>
    </xf>
    <xf numFmtId="165" fontId="4" fillId="2" borderId="20" xfId="0" applyNumberFormat="1" applyFont="1" applyFill="1" applyBorder="1" applyAlignment="1">
      <alignment horizontal="right"/>
    </xf>
    <xf numFmtId="165" fontId="4" fillId="2" borderId="34" xfId="0" applyNumberFormat="1" applyFont="1" applyFill="1" applyBorder="1" applyAlignment="1">
      <alignment horizontal="right"/>
    </xf>
    <xf numFmtId="165" fontId="4" fillId="2" borderId="15" xfId="0" applyNumberFormat="1" applyFont="1" applyFill="1" applyBorder="1" applyAlignment="1">
      <alignment horizontal="right"/>
    </xf>
    <xf numFmtId="165" fontId="4" fillId="2" borderId="21" xfId="0" applyNumberFormat="1" applyFont="1" applyFill="1" applyBorder="1" applyAlignment="1">
      <alignment horizontal="right"/>
    </xf>
    <xf numFmtId="165" fontId="4" fillId="2" borderId="35" xfId="0" applyNumberFormat="1" applyFont="1" applyFill="1" applyBorder="1" applyAlignment="1">
      <alignment horizontal="right"/>
    </xf>
    <xf numFmtId="165" fontId="4" fillId="2" borderId="18" xfId="0" applyNumberFormat="1" applyFont="1" applyFill="1" applyBorder="1" applyAlignment="1">
      <alignment horizontal="right"/>
    </xf>
    <xf numFmtId="165" fontId="4" fillId="2" borderId="22" xfId="0" applyNumberFormat="1" applyFont="1" applyFill="1" applyBorder="1" applyAlignment="1">
      <alignment horizontal="right"/>
    </xf>
    <xf numFmtId="4" fontId="4" fillId="2" borderId="32" xfId="0" applyNumberFormat="1" applyFont="1" applyFill="1" applyBorder="1" applyAlignment="1">
      <alignment horizontal="right"/>
    </xf>
    <xf numFmtId="4" fontId="4" fillId="2" borderId="8" xfId="0" applyNumberFormat="1" applyFont="1" applyFill="1" applyBorder="1" applyAlignment="1">
      <alignment horizontal="right"/>
    </xf>
    <xf numFmtId="4" fontId="4" fillId="2" borderId="33" xfId="0" applyNumberFormat="1" applyFont="1" applyFill="1" applyBorder="1" applyAlignment="1">
      <alignment horizontal="right"/>
    </xf>
    <xf numFmtId="4" fontId="4" fillId="2" borderId="11" xfId="0" applyNumberFormat="1" applyFont="1" applyFill="1" applyBorder="1" applyAlignment="1">
      <alignment horizontal="right"/>
    </xf>
    <xf numFmtId="4" fontId="4" fillId="2" borderId="34" xfId="0" applyNumberFormat="1" applyFont="1" applyFill="1" applyBorder="1" applyAlignment="1">
      <alignment horizontal="right"/>
    </xf>
    <xf numFmtId="4" fontId="4" fillId="2" borderId="14" xfId="0" applyNumberFormat="1" applyFont="1" applyFill="1" applyBorder="1" applyAlignment="1">
      <alignment horizontal="right"/>
    </xf>
    <xf numFmtId="4" fontId="4" fillId="2" borderId="35" xfId="0" applyNumberFormat="1" applyFont="1" applyFill="1" applyBorder="1" applyAlignment="1">
      <alignment horizontal="right"/>
    </xf>
    <xf numFmtId="4" fontId="4" fillId="2" borderId="17" xfId="0" applyNumberFormat="1" applyFont="1" applyFill="1" applyBorder="1" applyAlignment="1">
      <alignment horizontal="right"/>
    </xf>
    <xf numFmtId="0" fontId="3" fillId="3" borderId="0" xfId="0" applyFont="1" applyFill="1" applyBorder="1"/>
    <xf numFmtId="0" fontId="3" fillId="4" borderId="36" xfId="0" applyFont="1" applyFill="1" applyBorder="1"/>
    <xf numFmtId="0" fontId="3" fillId="4" borderId="37" xfId="0" applyFont="1" applyFill="1" applyBorder="1"/>
    <xf numFmtId="0" fontId="3" fillId="4" borderId="4" xfId="0" applyFont="1" applyFill="1" applyBorder="1"/>
    <xf numFmtId="0" fontId="8" fillId="2" borderId="0" xfId="0" applyFont="1" applyFill="1" applyAlignment="1">
      <alignment horizontal="left"/>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4" borderId="32" xfId="0" applyFont="1" applyFill="1" applyBorder="1"/>
    <xf numFmtId="0" fontId="9" fillId="4" borderId="38" xfId="0" applyFont="1" applyFill="1" applyBorder="1"/>
    <xf numFmtId="0" fontId="3" fillId="2" borderId="0" xfId="0" applyFont="1" applyFill="1" applyBorder="1" applyAlignment="1">
      <alignment vertical="center"/>
    </xf>
    <xf numFmtId="0" fontId="3" fillId="2" borderId="3" xfId="0" applyFont="1" applyFill="1" applyBorder="1" applyAlignment="1">
      <alignment horizontal="center" vertical="center" wrapText="1"/>
    </xf>
    <xf numFmtId="0" fontId="4" fillId="2" borderId="23" xfId="0" applyFont="1" applyFill="1" applyBorder="1" applyAlignment="1">
      <alignment horizontal="center"/>
    </xf>
    <xf numFmtId="0" fontId="4" fillId="2" borderId="25" xfId="0" applyFont="1" applyFill="1" applyBorder="1" applyAlignment="1">
      <alignment horizontal="center"/>
    </xf>
    <xf numFmtId="0" fontId="4" fillId="2" borderId="23" xfId="0" applyFont="1" applyFill="1" applyBorder="1" applyAlignment="1">
      <alignment horizontal="center" vertical="center"/>
    </xf>
    <xf numFmtId="49" fontId="4" fillId="2" borderId="8" xfId="0" applyNumberFormat="1" applyFont="1" applyFill="1" applyBorder="1" applyAlignment="1">
      <alignment horizontal="center" vertical="center"/>
    </xf>
    <xf numFmtId="164" fontId="4" fillId="2" borderId="28"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2" borderId="25" xfId="0" applyFont="1" applyFill="1" applyBorder="1" applyAlignment="1">
      <alignment horizontal="center" vertical="center"/>
    </xf>
    <xf numFmtId="49" fontId="4" fillId="2" borderId="17" xfId="0" applyNumberFormat="1" applyFont="1" applyFill="1" applyBorder="1" applyAlignment="1">
      <alignment horizontal="center" vertical="center"/>
    </xf>
    <xf numFmtId="3" fontId="4" fillId="2" borderId="32"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3" fontId="4" fillId="2" borderId="33"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164" fontId="4" fillId="2" borderId="20" xfId="0" applyNumberFormat="1" applyFont="1" applyFill="1" applyBorder="1" applyAlignment="1">
      <alignment horizontal="right" vertical="center"/>
    </xf>
    <xf numFmtId="49" fontId="4" fillId="2" borderId="39"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0" xfId="0" applyNumberFormat="1" applyFont="1" applyFill="1" applyBorder="1" applyAlignment="1">
      <alignment horizontal="center" vertical="center"/>
    </xf>
    <xf numFmtId="3" fontId="3" fillId="2" borderId="28"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3" fontId="4" fillId="2" borderId="42" xfId="0" applyNumberFormat="1" applyFont="1" applyFill="1" applyBorder="1" applyAlignment="1">
      <alignment horizontal="center" vertical="center"/>
    </xf>
    <xf numFmtId="0" fontId="11" fillId="0" borderId="22" xfId="0" applyFont="1" applyFill="1" applyBorder="1" applyAlignment="1">
      <alignment horizontal="justify" vertical="center" wrapText="1"/>
    </xf>
    <xf numFmtId="49" fontId="4" fillId="2" borderId="42" xfId="0" applyNumberFormat="1" applyFont="1" applyFill="1" applyBorder="1" applyAlignment="1">
      <alignment horizontal="center" vertical="center"/>
    </xf>
    <xf numFmtId="3" fontId="4" fillId="2" borderId="45" xfId="0" applyNumberFormat="1" applyFont="1" applyFill="1" applyBorder="1" applyAlignment="1">
      <alignment horizontal="center" vertical="center"/>
    </xf>
    <xf numFmtId="1" fontId="4" fillId="2" borderId="42" xfId="0" applyNumberFormat="1" applyFont="1" applyFill="1" applyBorder="1" applyAlignment="1">
      <alignment horizontal="center" vertical="center"/>
    </xf>
    <xf numFmtId="1" fontId="3" fillId="2" borderId="43" xfId="0" applyNumberFormat="1" applyFont="1" applyFill="1" applyBorder="1" applyAlignment="1">
      <alignment horizontal="center" vertical="center"/>
    </xf>
    <xf numFmtId="164" fontId="4" fillId="2" borderId="47" xfId="0" applyNumberFormat="1" applyFont="1" applyFill="1" applyBorder="1" applyAlignment="1">
      <alignment horizontal="right" vertical="center"/>
    </xf>
    <xf numFmtId="0" fontId="4" fillId="2" borderId="58" xfId="0" applyFont="1" applyFill="1" applyBorder="1" applyAlignment="1">
      <alignment horizontal="center" vertical="center"/>
    </xf>
    <xf numFmtId="1" fontId="4" fillId="2" borderId="27" xfId="0" applyNumberFormat="1" applyFont="1" applyFill="1" applyBorder="1" applyAlignment="1">
      <alignment horizontal="center" vertical="center"/>
    </xf>
    <xf numFmtId="1" fontId="4" fillId="2" borderId="8" xfId="0" applyNumberFormat="1" applyFont="1" applyFill="1" applyBorder="1" applyAlignment="1">
      <alignment horizontal="center"/>
    </xf>
    <xf numFmtId="1" fontId="3" fillId="2" borderId="28" xfId="0" applyNumberFormat="1" applyFont="1" applyFill="1" applyBorder="1" applyAlignment="1">
      <alignment horizontal="center"/>
    </xf>
    <xf numFmtId="1" fontId="4" fillId="2" borderId="27" xfId="0" applyNumberFormat="1" applyFont="1" applyFill="1" applyBorder="1" applyAlignment="1">
      <alignment horizontal="center"/>
    </xf>
    <xf numFmtId="1" fontId="4" fillId="2" borderId="41" xfId="0" applyNumberFormat="1" applyFont="1" applyFill="1" applyBorder="1" applyAlignment="1">
      <alignment horizontal="center"/>
    </xf>
    <xf numFmtId="1" fontId="4" fillId="2" borderId="42" xfId="0" applyNumberFormat="1" applyFont="1" applyFill="1" applyBorder="1" applyAlignment="1">
      <alignment horizontal="center"/>
    </xf>
    <xf numFmtId="1" fontId="3" fillId="2" borderId="43" xfId="0" applyNumberFormat="1" applyFont="1" applyFill="1" applyBorder="1" applyAlignment="1">
      <alignment horizontal="center"/>
    </xf>
    <xf numFmtId="1" fontId="4" fillId="2" borderId="44" xfId="0" applyNumberFormat="1" applyFont="1" applyFill="1" applyBorder="1" applyAlignment="1">
      <alignment horizontal="center"/>
    </xf>
    <xf numFmtId="1" fontId="3" fillId="2" borderId="28" xfId="0" applyNumberFormat="1" applyFont="1" applyFill="1" applyBorder="1" applyAlignment="1">
      <alignment horizontal="center" vertical="center"/>
    </xf>
    <xf numFmtId="1" fontId="4" fillId="2" borderId="44" xfId="0" applyNumberFormat="1" applyFont="1" applyFill="1" applyBorder="1" applyAlignment="1">
      <alignment horizontal="center" vertical="center"/>
    </xf>
    <xf numFmtId="1" fontId="12" fillId="2" borderId="61" xfId="0" applyNumberFormat="1" applyFont="1" applyFill="1" applyBorder="1" applyAlignment="1">
      <alignment horizontal="center"/>
    </xf>
    <xf numFmtId="0" fontId="11" fillId="0" borderId="28" xfId="0" applyFont="1" applyFill="1" applyBorder="1" applyAlignment="1">
      <alignment horizontal="justify" vertical="center" wrapText="1"/>
    </xf>
    <xf numFmtId="1" fontId="4" fillId="2" borderId="23" xfId="0" applyNumberFormat="1" applyFont="1" applyFill="1" applyBorder="1" applyAlignment="1">
      <alignment horizontal="center" vertical="center"/>
    </xf>
    <xf numFmtId="0" fontId="9" fillId="2" borderId="39" xfId="0" applyFont="1" applyFill="1" applyBorder="1" applyAlignment="1">
      <alignment horizontal="center" vertical="center" wrapText="1"/>
    </xf>
    <xf numFmtId="164" fontId="4" fillId="2" borderId="62" xfId="0" applyNumberFormat="1" applyFont="1" applyFill="1" applyBorder="1" applyAlignment="1">
      <alignment horizontal="center" vertical="center"/>
    </xf>
    <xf numFmtId="0" fontId="6" fillId="2" borderId="6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7" xfId="0" applyFont="1" applyFill="1" applyBorder="1" applyAlignment="1">
      <alignment horizontal="center" vertical="center" wrapText="1"/>
    </xf>
    <xf numFmtId="49" fontId="4" fillId="2" borderId="16"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1" fontId="4" fillId="2" borderId="17" xfId="0" applyNumberFormat="1" applyFont="1" applyFill="1" applyBorder="1" applyAlignment="1">
      <alignment horizontal="center" vertical="center"/>
    </xf>
    <xf numFmtId="1" fontId="3" fillId="2" borderId="18" xfId="0" applyNumberFormat="1" applyFont="1" applyFill="1" applyBorder="1" applyAlignment="1">
      <alignment horizontal="center" vertical="center"/>
    </xf>
    <xf numFmtId="1" fontId="4" fillId="2" borderId="31" xfId="0" applyNumberFormat="1" applyFont="1" applyFill="1" applyBorder="1" applyAlignment="1">
      <alignment horizontal="center" vertical="center"/>
    </xf>
    <xf numFmtId="49" fontId="4" fillId="2" borderId="63" xfId="0" applyNumberFormat="1" applyFont="1" applyFill="1" applyBorder="1" applyAlignment="1">
      <alignment horizontal="center" vertical="center"/>
    </xf>
    <xf numFmtId="0" fontId="3" fillId="2" borderId="4" xfId="0" applyFont="1" applyFill="1" applyBorder="1"/>
    <xf numFmtId="1" fontId="4" fillId="2" borderId="25" xfId="0" applyNumberFormat="1" applyFont="1" applyFill="1" applyBorder="1" applyAlignment="1">
      <alignment horizontal="center" vertical="center"/>
    </xf>
    <xf numFmtId="164" fontId="4" fillId="2" borderId="27" xfId="0" applyNumberFormat="1" applyFont="1" applyFill="1" applyBorder="1" applyAlignment="1">
      <alignment horizontal="right" vertical="center"/>
    </xf>
    <xf numFmtId="164" fontId="4" fillId="2" borderId="7" xfId="0" applyNumberFormat="1" applyFont="1" applyFill="1" applyBorder="1" applyAlignment="1">
      <alignment horizontal="right" vertical="center"/>
    </xf>
    <xf numFmtId="164" fontId="4" fillId="2" borderId="17" xfId="0" applyNumberFormat="1" applyFont="1" applyFill="1" applyBorder="1" applyAlignment="1">
      <alignment horizontal="center" vertical="center"/>
    </xf>
    <xf numFmtId="49" fontId="4" fillId="2" borderId="64" xfId="0" applyNumberFormat="1" applyFont="1" applyFill="1" applyBorder="1" applyAlignment="1">
      <alignment horizontal="center" vertical="center"/>
    </xf>
    <xf numFmtId="49" fontId="4" fillId="2" borderId="4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4" fillId="2" borderId="51" xfId="0" applyFont="1" applyFill="1" applyBorder="1" applyAlignment="1">
      <alignment horizontal="center" vertical="center"/>
    </xf>
    <xf numFmtId="0" fontId="4" fillId="2" borderId="24" xfId="0" applyFont="1" applyFill="1" applyBorder="1" applyAlignment="1">
      <alignment horizontal="center" vertical="center"/>
    </xf>
    <xf numFmtId="49" fontId="4" fillId="2" borderId="30"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2" borderId="14" xfId="0" applyNumberFormat="1" applyFont="1" applyFill="1" applyBorder="1" applyAlignment="1">
      <alignment horizontal="center" vertical="center"/>
    </xf>
    <xf numFmtId="0" fontId="10" fillId="2" borderId="19" xfId="0" applyFont="1" applyFill="1" applyBorder="1" applyAlignment="1">
      <alignment horizontal="justify" vertical="center" wrapText="1"/>
    </xf>
    <xf numFmtId="0" fontId="10" fillId="2" borderId="22" xfId="0" applyFont="1" applyFill="1" applyBorder="1" applyAlignment="1">
      <alignment horizontal="justify" vertical="center" wrapText="1"/>
    </xf>
    <xf numFmtId="3" fontId="4" fillId="2" borderId="17" xfId="0" applyNumberFormat="1" applyFont="1" applyFill="1" applyBorder="1" applyAlignment="1">
      <alignment horizontal="center" vertical="center"/>
    </xf>
    <xf numFmtId="3" fontId="4" fillId="2" borderId="38" xfId="0" applyNumberFormat="1" applyFont="1" applyFill="1" applyBorder="1" applyAlignment="1">
      <alignment horizontal="center" vertical="center"/>
    </xf>
    <xf numFmtId="3" fontId="4" fillId="2" borderId="31" xfId="0" applyNumberFormat="1" applyFont="1" applyFill="1" applyBorder="1" applyAlignment="1">
      <alignment horizontal="center" vertical="center"/>
    </xf>
    <xf numFmtId="49" fontId="4" fillId="2" borderId="66"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164" fontId="4" fillId="2" borderId="28" xfId="0" applyNumberFormat="1" applyFont="1" applyFill="1" applyBorder="1" applyAlignment="1">
      <alignment horizontal="right" vertical="center"/>
    </xf>
    <xf numFmtId="0" fontId="10" fillId="2" borderId="28" xfId="0" applyFont="1" applyFill="1" applyBorder="1" applyAlignment="1">
      <alignment horizontal="justify" vertical="center" wrapText="1"/>
    </xf>
    <xf numFmtId="0" fontId="4" fillId="2" borderId="52" xfId="0" applyFont="1" applyFill="1" applyBorder="1" applyAlignment="1">
      <alignment horizontal="center" vertical="center"/>
    </xf>
    <xf numFmtId="164" fontId="4" fillId="2" borderId="44" xfId="0" applyNumberFormat="1" applyFont="1" applyFill="1" applyBorder="1" applyAlignment="1">
      <alignment horizontal="right" vertical="center"/>
    </xf>
    <xf numFmtId="164" fontId="4" fillId="2" borderId="43" xfId="0" applyNumberFormat="1" applyFont="1" applyFill="1" applyBorder="1" applyAlignment="1">
      <alignment horizontal="right" vertical="center"/>
    </xf>
    <xf numFmtId="0" fontId="10" fillId="2" borderId="43" xfId="0" applyFont="1" applyFill="1" applyBorder="1" applyAlignment="1">
      <alignment horizontal="justify" vertical="center" wrapText="1"/>
    </xf>
    <xf numFmtId="0" fontId="10" fillId="2" borderId="21" xfId="0" applyFont="1" applyFill="1" applyBorder="1" applyAlignment="1">
      <alignment horizontal="justify" vertical="center" wrapText="1"/>
    </xf>
    <xf numFmtId="1" fontId="4" fillId="2" borderId="39" xfId="0" applyNumberFormat="1" applyFont="1" applyFill="1" applyBorder="1" applyAlignment="1">
      <alignment horizontal="center"/>
    </xf>
    <xf numFmtId="0" fontId="4" fillId="2" borderId="46" xfId="0" applyFont="1" applyFill="1" applyBorder="1" applyAlignment="1">
      <alignment horizontal="center"/>
    </xf>
    <xf numFmtId="1" fontId="4" fillId="2" borderId="65" xfId="0" applyNumberFormat="1" applyFont="1" applyFill="1" applyBorder="1" applyAlignment="1">
      <alignment horizontal="center"/>
    </xf>
    <xf numFmtId="1" fontId="4" fillId="2" borderId="63" xfId="0" applyNumberFormat="1" applyFont="1" applyFill="1" applyBorder="1" applyAlignment="1">
      <alignment horizontal="center"/>
    </xf>
    <xf numFmtId="1" fontId="3" fillId="2" borderId="61" xfId="0" applyNumberFormat="1" applyFont="1" applyFill="1" applyBorder="1" applyAlignment="1">
      <alignment horizontal="center"/>
    </xf>
    <xf numFmtId="1" fontId="4" fillId="2" borderId="47" xfId="0" applyNumberFormat="1" applyFont="1" applyFill="1" applyBorder="1" applyAlignment="1">
      <alignment horizontal="center"/>
    </xf>
    <xf numFmtId="1" fontId="4" fillId="2" borderId="14" xfId="0" applyNumberFormat="1" applyFont="1" applyFill="1" applyBorder="1" applyAlignment="1">
      <alignment horizontal="center" vertical="center"/>
    </xf>
    <xf numFmtId="1" fontId="4" fillId="2" borderId="14" xfId="0" applyNumberFormat="1" applyFont="1" applyFill="1" applyBorder="1" applyAlignment="1">
      <alignment horizontal="center"/>
    </xf>
    <xf numFmtId="1" fontId="3" fillId="2" borderId="21" xfId="0" applyNumberFormat="1" applyFont="1" applyFill="1" applyBorder="1" applyAlignment="1">
      <alignment horizontal="center"/>
    </xf>
    <xf numFmtId="1" fontId="3" fillId="2" borderId="22" xfId="0" applyNumberFormat="1" applyFont="1" applyFill="1" applyBorder="1" applyAlignment="1">
      <alignment horizontal="center"/>
    </xf>
    <xf numFmtId="1" fontId="4" fillId="2" borderId="30" xfId="0" applyNumberFormat="1" applyFont="1" applyFill="1" applyBorder="1" applyAlignment="1">
      <alignment horizontal="center" vertical="center"/>
    </xf>
    <xf numFmtId="1" fontId="4" fillId="2" borderId="30" xfId="0" applyNumberFormat="1" applyFont="1" applyFill="1" applyBorder="1" applyAlignment="1">
      <alignment horizontal="center"/>
    </xf>
    <xf numFmtId="0" fontId="4" fillId="2" borderId="58" xfId="0" applyFont="1" applyFill="1" applyBorder="1" applyAlignment="1">
      <alignment horizontal="center"/>
    </xf>
    <xf numFmtId="1" fontId="4" fillId="2" borderId="29" xfId="0" applyNumberFormat="1" applyFont="1" applyFill="1" applyBorder="1" applyAlignment="1">
      <alignment horizontal="center" vertical="center"/>
    </xf>
    <xf numFmtId="1" fontId="4" fillId="2" borderId="11" xfId="0" applyNumberFormat="1" applyFont="1" applyFill="1" applyBorder="1" applyAlignment="1">
      <alignment horizontal="center"/>
    </xf>
    <xf numFmtId="1" fontId="4" fillId="2" borderId="6" xfId="0" applyNumberFormat="1" applyFont="1" applyFill="1" applyBorder="1" applyAlignment="1">
      <alignment horizontal="center"/>
    </xf>
    <xf numFmtId="1" fontId="4" fillId="2" borderId="17" xfId="0" applyNumberFormat="1" applyFont="1" applyFill="1" applyBorder="1" applyAlignment="1">
      <alignment horizontal="center"/>
    </xf>
    <xf numFmtId="1" fontId="3" fillId="2" borderId="19" xfId="0" applyNumberFormat="1" applyFont="1" applyFill="1" applyBorder="1" applyAlignment="1">
      <alignment horizontal="center"/>
    </xf>
    <xf numFmtId="1" fontId="3" fillId="2" borderId="67" xfId="0" applyNumberFormat="1" applyFont="1" applyFill="1" applyBorder="1" applyAlignment="1">
      <alignment horizontal="center"/>
    </xf>
    <xf numFmtId="1" fontId="4" fillId="2" borderId="5" xfId="0" applyNumberFormat="1" applyFont="1" applyFill="1" applyBorder="1" applyAlignment="1">
      <alignment horizontal="center"/>
    </xf>
    <xf numFmtId="1" fontId="4" fillId="2" borderId="31" xfId="0" applyNumberFormat="1" applyFont="1" applyFill="1" applyBorder="1" applyAlignment="1">
      <alignment horizontal="center"/>
    </xf>
    <xf numFmtId="1" fontId="3" fillId="2" borderId="20" xfId="0" applyNumberFormat="1" applyFont="1" applyFill="1" applyBorder="1" applyAlignment="1">
      <alignment horizontal="center"/>
    </xf>
    <xf numFmtId="1" fontId="4" fillId="2" borderId="29" xfId="0" applyNumberFormat="1" applyFont="1" applyFill="1" applyBorder="1" applyAlignment="1">
      <alignment horizontal="center"/>
    </xf>
    <xf numFmtId="0" fontId="4" fillId="2" borderId="29"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1" fontId="4" fillId="2" borderId="11" xfId="0" applyNumberFormat="1" applyFont="1" applyFill="1" applyBorder="1" applyAlignment="1">
      <alignment horizontal="center" vertical="center"/>
    </xf>
    <xf numFmtId="1" fontId="3" fillId="2" borderId="20" xfId="0" applyNumberFormat="1" applyFont="1" applyFill="1" applyBorder="1" applyAlignment="1">
      <alignment horizontal="center" vertical="center"/>
    </xf>
    <xf numFmtId="1" fontId="4" fillId="2" borderId="41" xfId="0" applyNumberFormat="1" applyFont="1" applyFill="1" applyBorder="1" applyAlignment="1">
      <alignment horizontal="center" vertical="center"/>
    </xf>
    <xf numFmtId="164" fontId="4" fillId="2" borderId="31" xfId="0" applyNumberFormat="1" applyFont="1" applyFill="1" applyBorder="1" applyAlignment="1">
      <alignment horizontal="right" vertical="center"/>
    </xf>
    <xf numFmtId="164" fontId="4" fillId="2" borderId="14" xfId="0" applyNumberFormat="1" applyFont="1" applyFill="1" applyBorder="1" applyAlignment="1">
      <alignment horizontal="right" vertical="center"/>
    </xf>
    <xf numFmtId="164" fontId="4" fillId="2" borderId="8" xfId="0" applyNumberFormat="1" applyFont="1" applyFill="1" applyBorder="1" applyAlignment="1">
      <alignment horizontal="center" vertical="center"/>
    </xf>
    <xf numFmtId="164" fontId="4" fillId="2" borderId="43" xfId="0" applyNumberFormat="1" applyFont="1" applyFill="1" applyBorder="1" applyAlignment="1">
      <alignment horizontal="center" vertical="center"/>
    </xf>
    <xf numFmtId="164" fontId="4" fillId="2" borderId="40" xfId="0" applyNumberFormat="1" applyFont="1" applyFill="1" applyBorder="1" applyAlignment="1">
      <alignment horizontal="center" vertical="center"/>
    </xf>
    <xf numFmtId="164" fontId="4" fillId="2" borderId="27" xfId="0" applyNumberFormat="1" applyFont="1" applyFill="1" applyBorder="1" applyAlignment="1">
      <alignment horizontal="center" vertical="center"/>
    </xf>
    <xf numFmtId="164" fontId="4" fillId="2" borderId="20" xfId="0" applyNumberFormat="1" applyFont="1" applyFill="1" applyBorder="1" applyAlignment="1">
      <alignment horizontal="center" vertical="center"/>
    </xf>
    <xf numFmtId="164" fontId="4" fillId="2" borderId="12" xfId="0" applyNumberFormat="1" applyFont="1" applyFill="1" applyBorder="1" applyAlignment="1">
      <alignment horizontal="center" vertical="center"/>
    </xf>
    <xf numFmtId="164" fontId="4" fillId="2" borderId="72" xfId="0" applyNumberFormat="1" applyFont="1" applyFill="1" applyBorder="1" applyAlignment="1">
      <alignment horizontal="center" vertical="center"/>
    </xf>
    <xf numFmtId="1" fontId="4" fillId="2" borderId="74" xfId="0" applyNumberFormat="1" applyFont="1" applyFill="1" applyBorder="1" applyAlignment="1">
      <alignment horizontal="center"/>
    </xf>
    <xf numFmtId="1" fontId="4" fillId="2" borderId="24" xfId="0" applyNumberFormat="1" applyFont="1" applyFill="1" applyBorder="1" applyAlignment="1">
      <alignment horizontal="center" vertical="center"/>
    </xf>
    <xf numFmtId="1" fontId="3" fillId="2" borderId="21"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3" fontId="3" fillId="2" borderId="14" xfId="0" applyNumberFormat="1" applyFont="1" applyFill="1" applyBorder="1" applyAlignment="1">
      <alignment horizontal="center" vertical="center"/>
    </xf>
    <xf numFmtId="3" fontId="3" fillId="2" borderId="21" xfId="0" applyNumberFormat="1" applyFont="1" applyFill="1" applyBorder="1" applyAlignment="1">
      <alignment horizontal="center" vertical="center"/>
    </xf>
    <xf numFmtId="1" fontId="4" fillId="2" borderId="30" xfId="0" applyNumberFormat="1" applyFont="1" applyFill="1" applyBorder="1" applyAlignment="1" applyProtection="1">
      <alignment horizontal="center" vertical="center"/>
      <protection locked="0"/>
    </xf>
    <xf numFmtId="1" fontId="4" fillId="2" borderId="14" xfId="0" applyNumberFormat="1" applyFont="1" applyFill="1" applyBorder="1" applyAlignment="1" applyProtection="1">
      <alignment horizontal="center" vertical="center"/>
      <protection locked="0"/>
    </xf>
    <xf numFmtId="1" fontId="3" fillId="2" borderId="21"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1" fontId="4" fillId="2" borderId="68" xfId="0" applyNumberFormat="1" applyFont="1" applyFill="1" applyBorder="1" applyAlignment="1">
      <alignment horizontal="center"/>
    </xf>
    <xf numFmtId="1" fontId="4" fillId="0" borderId="30"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31"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 fontId="4" fillId="0" borderId="31" xfId="0" applyNumberFormat="1" applyFont="1" applyFill="1" applyBorder="1" applyAlignment="1" applyProtection="1">
      <alignment horizontal="center" vertical="center"/>
      <protection locked="0"/>
    </xf>
    <xf numFmtId="1" fontId="4" fillId="0" borderId="17" xfId="0" applyNumberFormat="1" applyFont="1" applyFill="1" applyBorder="1" applyAlignment="1" applyProtection="1">
      <alignment horizontal="center" vertical="center"/>
      <protection locked="0"/>
    </xf>
    <xf numFmtId="1" fontId="3" fillId="0" borderId="22" xfId="0" applyNumberFormat="1" applyFont="1" applyFill="1" applyBorder="1" applyAlignment="1" applyProtection="1">
      <alignment horizontal="center" vertical="center"/>
      <protection locked="0"/>
    </xf>
    <xf numFmtId="0" fontId="13" fillId="0" borderId="0" xfId="1">
      <alignment vertical="top"/>
    </xf>
    <xf numFmtId="0" fontId="13" fillId="0" borderId="0" xfId="1" applyAlignment="1">
      <alignment horizontal="left" vertical="top"/>
    </xf>
    <xf numFmtId="166" fontId="13" fillId="0" borderId="0" xfId="1" applyNumberFormat="1">
      <alignment vertical="top"/>
    </xf>
    <xf numFmtId="1" fontId="13" fillId="0" borderId="0" xfId="1" applyNumberFormat="1">
      <alignment vertical="top"/>
    </xf>
    <xf numFmtId="0" fontId="14" fillId="0" borderId="14" xfId="1" applyFont="1" applyBorder="1" applyAlignment="1">
      <alignment horizontal="center" vertical="center" wrapText="1"/>
    </xf>
    <xf numFmtId="166" fontId="14" fillId="0" borderId="14" xfId="1" applyNumberFormat="1" applyFont="1" applyBorder="1" applyAlignment="1">
      <alignment vertical="center"/>
    </xf>
    <xf numFmtId="1" fontId="14" fillId="5" borderId="14" xfId="1" applyNumberFormat="1" applyFont="1" applyFill="1" applyBorder="1" applyAlignment="1">
      <alignment horizontal="center" vertical="center"/>
    </xf>
    <xf numFmtId="166" fontId="13" fillId="0" borderId="0" xfId="1" applyNumberFormat="1" applyAlignment="1">
      <alignment vertical="center"/>
    </xf>
    <xf numFmtId="0" fontId="13" fillId="0" borderId="0" xfId="1" applyAlignment="1">
      <alignment vertical="center"/>
    </xf>
    <xf numFmtId="0" fontId="13" fillId="0" borderId="14" xfId="1" applyBorder="1">
      <alignment vertical="top"/>
    </xf>
    <xf numFmtId="0" fontId="14" fillId="0" borderId="14" xfId="1" applyFont="1" applyBorder="1" applyAlignment="1">
      <alignment horizontal="center" vertical="top"/>
    </xf>
    <xf numFmtId="166" fontId="14" fillId="0" borderId="14" xfId="1" applyNumberFormat="1" applyFont="1" applyBorder="1" applyAlignment="1">
      <alignment horizontal="center" vertical="top"/>
    </xf>
    <xf numFmtId="166" fontId="14" fillId="0" borderId="14" xfId="1" applyNumberFormat="1" applyFont="1" applyBorder="1">
      <alignment vertical="top"/>
    </xf>
    <xf numFmtId="1" fontId="14" fillId="0" borderId="14" xfId="1" applyNumberFormat="1" applyFont="1" applyBorder="1" applyAlignment="1">
      <alignment vertical="top" wrapText="1"/>
    </xf>
    <xf numFmtId="0" fontId="13" fillId="0" borderId="14" xfId="1" applyBorder="1" applyAlignment="1">
      <alignment horizontal="left" vertical="top"/>
    </xf>
    <xf numFmtId="166" fontId="13" fillId="0" borderId="14" xfId="1" applyNumberFormat="1" applyBorder="1">
      <alignment vertical="top"/>
    </xf>
    <xf numFmtId="1" fontId="13" fillId="0" borderId="14" xfId="1" applyNumberFormat="1" applyBorder="1">
      <alignment vertical="top"/>
    </xf>
    <xf numFmtId="0" fontId="1" fillId="0" borderId="14" xfId="1" applyNumberFormat="1" applyFont="1" applyBorder="1" applyAlignment="1">
      <alignment horizontal="center" vertical="top" wrapText="1"/>
    </xf>
    <xf numFmtId="1" fontId="14" fillId="0" borderId="14" xfId="1" applyNumberFormat="1" applyFont="1" applyBorder="1">
      <alignment vertical="top"/>
    </xf>
    <xf numFmtId="0" fontId="13" fillId="0" borderId="14" xfId="1" applyNumberFormat="1" applyBorder="1" applyAlignment="1">
      <alignment horizontal="center" vertical="top"/>
    </xf>
    <xf numFmtId="166" fontId="15" fillId="0" borderId="14" xfId="1" applyNumberFormat="1" applyFont="1" applyBorder="1">
      <alignment vertical="top"/>
    </xf>
    <xf numFmtId="166" fontId="16" fillId="0" borderId="14" xfId="1" applyNumberFormat="1" applyFont="1" applyBorder="1">
      <alignment vertical="top"/>
    </xf>
    <xf numFmtId="166" fontId="17" fillId="6" borderId="14" xfId="1" applyNumberFormat="1" applyFont="1" applyFill="1" applyBorder="1">
      <alignment vertical="top"/>
    </xf>
    <xf numFmtId="0" fontId="14" fillId="0" borderId="14" xfId="1" applyNumberFormat="1" applyFont="1" applyBorder="1" applyAlignment="1">
      <alignment horizontal="center" vertical="top"/>
    </xf>
    <xf numFmtId="166" fontId="14" fillId="0" borderId="14" xfId="1" applyNumberFormat="1" applyFont="1" applyBorder="1" applyAlignment="1">
      <alignment vertical="top"/>
    </xf>
    <xf numFmtId="166" fontId="14" fillId="0" borderId="0" xfId="1" applyNumberFormat="1" applyFont="1">
      <alignment vertical="top"/>
    </xf>
    <xf numFmtId="0" fontId="14" fillId="0" borderId="0" xfId="1" applyFont="1">
      <alignment vertical="top"/>
    </xf>
    <xf numFmtId="166" fontId="18" fillId="0" borderId="14" xfId="1" applyNumberFormat="1" applyFont="1" applyBorder="1">
      <alignment vertical="top"/>
    </xf>
    <xf numFmtId="0" fontId="13" fillId="0" borderId="0" xfId="1" applyNumberFormat="1">
      <alignment vertical="top"/>
    </xf>
    <xf numFmtId="0" fontId="4" fillId="2" borderId="35" xfId="0" applyFont="1" applyFill="1" applyBorder="1" applyAlignment="1">
      <alignment horizontal="left" vertical="top" wrapText="1"/>
    </xf>
    <xf numFmtId="0" fontId="4" fillId="2" borderId="56" xfId="0" applyFont="1" applyFill="1" applyBorder="1" applyAlignment="1">
      <alignment horizontal="left" vertical="top" wrapText="1"/>
    </xf>
    <xf numFmtId="0" fontId="4" fillId="2" borderId="57" xfId="0" applyFont="1" applyFill="1" applyBorder="1" applyAlignment="1">
      <alignment horizontal="left" vertical="top" wrapText="1"/>
    </xf>
    <xf numFmtId="1" fontId="3" fillId="2" borderId="56" xfId="0" applyNumberFormat="1" applyFont="1" applyFill="1" applyBorder="1" applyAlignment="1">
      <alignment horizontal="center" vertical="center"/>
    </xf>
    <xf numFmtId="1" fontId="3" fillId="2" borderId="57" xfId="0" applyNumberFormat="1"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5" xfId="0" applyFont="1" applyFill="1" applyBorder="1" applyAlignment="1">
      <alignment horizontal="center" vertical="center"/>
    </xf>
    <xf numFmtId="0" fontId="2" fillId="4" borderId="48" xfId="0" applyFont="1" applyFill="1" applyBorder="1" applyAlignment="1">
      <alignment horizontal="left"/>
    </xf>
    <xf numFmtId="0" fontId="2" fillId="4" borderId="49" xfId="0" applyFont="1" applyFill="1" applyBorder="1" applyAlignment="1">
      <alignment horizontal="left"/>
    </xf>
    <xf numFmtId="0" fontId="2" fillId="4" borderId="50" xfId="0" applyFont="1" applyFill="1" applyBorder="1" applyAlignment="1">
      <alignment horizontal="left"/>
    </xf>
    <xf numFmtId="14" fontId="2" fillId="4" borderId="48" xfId="0" applyNumberFormat="1" applyFont="1" applyFill="1" applyBorder="1" applyAlignment="1">
      <alignment horizontal="left"/>
    </xf>
    <xf numFmtId="0" fontId="9"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9" fillId="4" borderId="53"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60"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xf>
    <xf numFmtId="1" fontId="4" fillId="2" borderId="9" xfId="0" applyNumberFormat="1" applyFont="1" applyFill="1" applyBorder="1" applyAlignment="1">
      <alignment horizontal="center"/>
    </xf>
    <xf numFmtId="1" fontId="4" fillId="2" borderId="7" xfId="0" applyNumberFormat="1" applyFont="1" applyFill="1" applyBorder="1" applyAlignment="1">
      <alignment horizontal="center"/>
    </xf>
    <xf numFmtId="1" fontId="4" fillId="2" borderId="18" xfId="0" applyNumberFormat="1" applyFont="1" applyFill="1" applyBorder="1" applyAlignment="1">
      <alignment horizontal="center"/>
    </xf>
    <xf numFmtId="1" fontId="4" fillId="2" borderId="16" xfId="0" applyNumberFormat="1" applyFont="1" applyFill="1" applyBorder="1" applyAlignment="1">
      <alignment horizontal="center"/>
    </xf>
    <xf numFmtId="1" fontId="4" fillId="2" borderId="12" xfId="0" applyNumberFormat="1" applyFont="1" applyFill="1" applyBorder="1" applyAlignment="1">
      <alignment horizontal="center"/>
    </xf>
    <xf numFmtId="1" fontId="4" fillId="2" borderId="10" xfId="0" applyNumberFormat="1" applyFont="1" applyFill="1" applyBorder="1" applyAlignment="1">
      <alignment horizontal="center"/>
    </xf>
    <xf numFmtId="1" fontId="4" fillId="2" borderId="12" xfId="0" applyNumberFormat="1" applyFont="1" applyFill="1" applyBorder="1" applyAlignment="1">
      <alignment horizontal="center" vertical="center"/>
    </xf>
    <xf numFmtId="1" fontId="4" fillId="2" borderId="10" xfId="0" applyNumberFormat="1" applyFont="1" applyFill="1" applyBorder="1" applyAlignment="1">
      <alignment horizontal="center" vertical="center"/>
    </xf>
    <xf numFmtId="1" fontId="4" fillId="2" borderId="18" xfId="0" applyNumberFormat="1" applyFont="1" applyFill="1" applyBorder="1" applyAlignment="1">
      <alignment horizontal="center" vertical="center"/>
    </xf>
    <xf numFmtId="1" fontId="4" fillId="2" borderId="16" xfId="0" applyNumberFormat="1" applyFont="1" applyFill="1" applyBorder="1" applyAlignment="1">
      <alignment horizontal="center" vertical="center"/>
    </xf>
    <xf numFmtId="1" fontId="4" fillId="2" borderId="15" xfId="0" applyNumberFormat="1" applyFont="1" applyFill="1" applyBorder="1" applyAlignment="1">
      <alignment horizontal="center"/>
    </xf>
    <xf numFmtId="1" fontId="4" fillId="2" borderId="13" xfId="0" applyNumberFormat="1" applyFont="1" applyFill="1" applyBorder="1" applyAlignment="1">
      <alignment horizontal="center"/>
    </xf>
    <xf numFmtId="1" fontId="3" fillId="2" borderId="9" xfId="0" applyNumberFormat="1" applyFont="1" applyFill="1" applyBorder="1" applyAlignment="1">
      <alignment horizontal="center"/>
    </xf>
    <xf numFmtId="1" fontId="3" fillId="2" borderId="36" xfId="0" applyNumberFormat="1" applyFont="1" applyFill="1" applyBorder="1" applyAlignment="1">
      <alignment horizontal="center"/>
    </xf>
    <xf numFmtId="1" fontId="3" fillId="2" borderId="37" xfId="0" applyNumberFormat="1" applyFont="1" applyFill="1" applyBorder="1" applyAlignment="1">
      <alignment horizontal="center"/>
    </xf>
    <xf numFmtId="1" fontId="3" fillId="2" borderId="18" xfId="0" applyNumberFormat="1" applyFont="1" applyFill="1" applyBorder="1" applyAlignment="1">
      <alignment horizontal="center"/>
    </xf>
    <xf numFmtId="1" fontId="3" fillId="2" borderId="56" xfId="0" applyNumberFormat="1" applyFont="1" applyFill="1" applyBorder="1" applyAlignment="1">
      <alignment horizontal="center"/>
    </xf>
    <xf numFmtId="1" fontId="3" fillId="2" borderId="57" xfId="0" applyNumberFormat="1" applyFont="1" applyFill="1" applyBorder="1" applyAlignment="1">
      <alignment horizontal="center"/>
    </xf>
    <xf numFmtId="1" fontId="3" fillId="2" borderId="12" xfId="0" applyNumberFormat="1" applyFont="1" applyFill="1" applyBorder="1" applyAlignment="1">
      <alignment horizontal="center"/>
    </xf>
    <xf numFmtId="1" fontId="3" fillId="2" borderId="72" xfId="0" applyNumberFormat="1" applyFont="1" applyFill="1" applyBorder="1" applyAlignment="1">
      <alignment horizontal="center"/>
    </xf>
    <xf numFmtId="1" fontId="3" fillId="2" borderId="73" xfId="0" applyNumberFormat="1" applyFont="1" applyFill="1" applyBorder="1" applyAlignment="1">
      <alignment horizontal="center"/>
    </xf>
    <xf numFmtId="1" fontId="3" fillId="2" borderId="12" xfId="0" applyNumberFormat="1" applyFont="1" applyFill="1" applyBorder="1" applyAlignment="1">
      <alignment horizontal="center" vertical="center"/>
    </xf>
    <xf numFmtId="1" fontId="3" fillId="2" borderId="72" xfId="0" applyNumberFormat="1" applyFont="1" applyFill="1" applyBorder="1" applyAlignment="1">
      <alignment horizontal="center" vertical="center"/>
    </xf>
    <xf numFmtId="1" fontId="3" fillId="2" borderId="73" xfId="0" applyNumberFormat="1" applyFont="1" applyFill="1" applyBorder="1" applyAlignment="1">
      <alignment horizontal="center" vertical="center"/>
    </xf>
    <xf numFmtId="1" fontId="3" fillId="2" borderId="71" xfId="0" applyNumberFormat="1" applyFont="1" applyFill="1" applyBorder="1" applyAlignment="1">
      <alignment horizontal="center"/>
    </xf>
    <xf numFmtId="1" fontId="3" fillId="2" borderId="75" xfId="0" applyNumberFormat="1" applyFont="1" applyFill="1" applyBorder="1" applyAlignment="1">
      <alignment horizontal="center"/>
    </xf>
    <xf numFmtId="1" fontId="3" fillId="2" borderId="76" xfId="0" applyNumberFormat="1" applyFont="1" applyFill="1" applyBorder="1" applyAlignment="1">
      <alignment horizontal="center"/>
    </xf>
    <xf numFmtId="1" fontId="3" fillId="2" borderId="15" xfId="0" applyNumberFormat="1" applyFont="1" applyFill="1" applyBorder="1" applyAlignment="1">
      <alignment horizontal="center"/>
    </xf>
    <xf numFmtId="1" fontId="3" fillId="2" borderId="69" xfId="0" applyNumberFormat="1" applyFont="1" applyFill="1" applyBorder="1" applyAlignment="1">
      <alignment horizontal="center"/>
    </xf>
    <xf numFmtId="1" fontId="3" fillId="2" borderId="70" xfId="0" applyNumberFormat="1" applyFont="1" applyFill="1" applyBorder="1" applyAlignment="1">
      <alignment horizontal="center"/>
    </xf>
    <xf numFmtId="0" fontId="9" fillId="2"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166" fontId="14" fillId="0" borderId="14" xfId="1" applyNumberFormat="1" applyFont="1" applyBorder="1" applyAlignment="1">
      <alignment horizontal="center" vertical="center"/>
    </xf>
    <xf numFmtId="164" fontId="4" fillId="0" borderId="8" xfId="0" applyNumberFormat="1" applyFont="1" applyFill="1" applyBorder="1" applyAlignment="1">
      <alignment horizontal="center" vertical="center"/>
    </xf>
    <xf numFmtId="164" fontId="4" fillId="0" borderId="12"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18</xdr:row>
      <xdr:rowOff>0</xdr:rowOff>
    </xdr:from>
    <xdr:to>
      <xdr:col>11</xdr:col>
      <xdr:colOff>66675</xdr:colOff>
      <xdr:row>27</xdr:row>
      <xdr:rowOff>73025</xdr:rowOff>
    </xdr:to>
    <xdr:sp macro="" textlink="">
      <xdr:nvSpPr>
        <xdr:cNvPr id="4" name="WordArt 2"/>
        <xdr:cNvSpPr>
          <a:spLocks noChangeArrowheads="1" noChangeShapeType="1" noTextEdit="1"/>
        </xdr:cNvSpPr>
      </xdr:nvSpPr>
      <xdr:spPr bwMode="auto">
        <a:xfrm>
          <a:off x="4962525" y="366712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704850</xdr:colOff>
      <xdr:row>14</xdr:row>
      <xdr:rowOff>133350</xdr:rowOff>
    </xdr:from>
    <xdr:to>
      <xdr:col>9</xdr:col>
      <xdr:colOff>428625</xdr:colOff>
      <xdr:row>26</xdr:row>
      <xdr:rowOff>273050</xdr:rowOff>
    </xdr:to>
    <xdr:sp macro="" textlink="">
      <xdr:nvSpPr>
        <xdr:cNvPr id="2" name="WordArt 2"/>
        <xdr:cNvSpPr>
          <a:spLocks noChangeArrowheads="1" noChangeShapeType="1" noTextEdit="1"/>
        </xdr:cNvSpPr>
      </xdr:nvSpPr>
      <xdr:spPr bwMode="auto">
        <a:xfrm>
          <a:off x="3228975" y="319087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13</xdr:row>
      <xdr:rowOff>57150</xdr:rowOff>
    </xdr:from>
    <xdr:to>
      <xdr:col>9</xdr:col>
      <xdr:colOff>1009650</xdr:colOff>
      <xdr:row>26</xdr:row>
      <xdr:rowOff>44450</xdr:rowOff>
    </xdr:to>
    <xdr:sp macro="" textlink="">
      <xdr:nvSpPr>
        <xdr:cNvPr id="3" name="WordArt 2"/>
        <xdr:cNvSpPr>
          <a:spLocks noChangeArrowheads="1" noChangeShapeType="1" noTextEdit="1"/>
        </xdr:cNvSpPr>
      </xdr:nvSpPr>
      <xdr:spPr bwMode="auto">
        <a:xfrm>
          <a:off x="3810000" y="296227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180975</xdr:colOff>
      <xdr:row>14</xdr:row>
      <xdr:rowOff>0</xdr:rowOff>
    </xdr:from>
    <xdr:to>
      <xdr:col>10</xdr:col>
      <xdr:colOff>381000</xdr:colOff>
      <xdr:row>26</xdr:row>
      <xdr:rowOff>139700</xdr:rowOff>
    </xdr:to>
    <xdr:sp macro="" textlink="">
      <xdr:nvSpPr>
        <xdr:cNvPr id="2" name="WordArt 2"/>
        <xdr:cNvSpPr>
          <a:spLocks noChangeArrowheads="1" noChangeShapeType="1" noTextEdit="1"/>
        </xdr:cNvSpPr>
      </xdr:nvSpPr>
      <xdr:spPr bwMode="auto">
        <a:xfrm>
          <a:off x="4229100" y="305752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16</xdr:row>
      <xdr:rowOff>0</xdr:rowOff>
    </xdr:from>
    <xdr:to>
      <xdr:col>10</xdr:col>
      <xdr:colOff>200025</xdr:colOff>
      <xdr:row>26</xdr:row>
      <xdr:rowOff>444500</xdr:rowOff>
    </xdr:to>
    <xdr:sp macro="" textlink="">
      <xdr:nvSpPr>
        <xdr:cNvPr id="2" name="WordArt 2"/>
        <xdr:cNvSpPr>
          <a:spLocks noChangeArrowheads="1" noChangeShapeType="1" noTextEdit="1"/>
        </xdr:cNvSpPr>
      </xdr:nvSpPr>
      <xdr:spPr bwMode="auto">
        <a:xfrm>
          <a:off x="4048125" y="336232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781050</xdr:colOff>
      <xdr:row>12</xdr:row>
      <xdr:rowOff>85725</xdr:rowOff>
    </xdr:from>
    <xdr:to>
      <xdr:col>9</xdr:col>
      <xdr:colOff>1028700</xdr:colOff>
      <xdr:row>25</xdr:row>
      <xdr:rowOff>330200</xdr:rowOff>
    </xdr:to>
    <xdr:sp macro="" textlink="">
      <xdr:nvSpPr>
        <xdr:cNvPr id="2" name="WordArt 2"/>
        <xdr:cNvSpPr>
          <a:spLocks noChangeArrowheads="1" noChangeShapeType="1" noTextEdit="1"/>
        </xdr:cNvSpPr>
      </xdr:nvSpPr>
      <xdr:spPr bwMode="auto">
        <a:xfrm>
          <a:off x="4067175" y="2838450"/>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47625</xdr:colOff>
      <xdr:row>15</xdr:row>
      <xdr:rowOff>95250</xdr:rowOff>
    </xdr:from>
    <xdr:to>
      <xdr:col>10</xdr:col>
      <xdr:colOff>247650</xdr:colOff>
      <xdr:row>26</xdr:row>
      <xdr:rowOff>387350</xdr:rowOff>
    </xdr:to>
    <xdr:sp macro="" textlink="">
      <xdr:nvSpPr>
        <xdr:cNvPr id="3" name="WordArt 2"/>
        <xdr:cNvSpPr>
          <a:spLocks noChangeArrowheads="1" noChangeShapeType="1" noTextEdit="1"/>
        </xdr:cNvSpPr>
      </xdr:nvSpPr>
      <xdr:spPr bwMode="auto">
        <a:xfrm>
          <a:off x="4095750" y="330517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showGridLines="0" showZeros="0" view="pageBreakPreview" topLeftCell="A23" zoomScale="115" zoomScaleSheetLayoutView="115" workbookViewId="0">
      <selection activeCell="A38" sqref="A38:R38"/>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4.140625" style="13" customWidth="1"/>
    <col min="12" max="14" width="15.7109375" style="13" customWidth="1"/>
    <col min="15" max="15" width="12.85546875" style="13" customWidth="1"/>
    <col min="16" max="16" width="13" style="13" customWidth="1"/>
    <col min="17" max="17" width="13.140625" style="13" customWidth="1"/>
    <col min="18" max="18" width="12.42578125" style="13" customWidth="1"/>
    <col min="19" max="16384" width="11.42578125" style="13"/>
  </cols>
  <sheetData>
    <row r="1" spans="1:20" ht="15" x14ac:dyDescent="0.25">
      <c r="A1" s="12" t="s">
        <v>11</v>
      </c>
    </row>
    <row r="2" spans="1:20" ht="15" x14ac:dyDescent="0.25">
      <c r="A2" s="12" t="s">
        <v>27</v>
      </c>
    </row>
    <row r="3" spans="1:20" ht="15" x14ac:dyDescent="0.25">
      <c r="A3" s="12"/>
    </row>
    <row r="4" spans="1:20" ht="15" x14ac:dyDescent="0.25">
      <c r="A4" s="80" t="s">
        <v>33</v>
      </c>
      <c r="B4" s="272" t="s">
        <v>63</v>
      </c>
      <c r="C4" s="273"/>
      <c r="D4" s="273"/>
      <c r="E4" s="273"/>
      <c r="F4" s="273"/>
      <c r="G4" s="273"/>
      <c r="H4" s="273"/>
      <c r="I4" s="273"/>
      <c r="J4" s="273"/>
      <c r="K4" s="273"/>
      <c r="L4" s="273"/>
      <c r="M4" s="273"/>
      <c r="N4" s="273"/>
      <c r="O4" s="273"/>
      <c r="P4" s="273"/>
      <c r="Q4" s="273"/>
      <c r="R4" s="274"/>
    </row>
    <row r="5" spans="1:20" ht="4.5" customHeight="1" x14ac:dyDescent="0.25">
      <c r="A5" s="14"/>
      <c r="B5" s="15"/>
      <c r="C5" s="15"/>
      <c r="D5" s="15"/>
      <c r="E5" s="15"/>
      <c r="F5" s="15"/>
      <c r="G5" s="15"/>
      <c r="H5" s="15"/>
      <c r="I5" s="15"/>
      <c r="J5" s="15"/>
      <c r="K5" s="15"/>
      <c r="L5" s="15"/>
      <c r="M5" s="15"/>
      <c r="N5" s="15"/>
      <c r="O5" s="15"/>
      <c r="P5" s="15"/>
      <c r="Q5" s="15"/>
    </row>
    <row r="6" spans="1:20" ht="15" x14ac:dyDescent="0.25">
      <c r="A6" s="80" t="s">
        <v>34</v>
      </c>
      <c r="B6" s="275">
        <v>43110</v>
      </c>
      <c r="C6" s="273"/>
      <c r="D6" s="273"/>
      <c r="E6" s="273"/>
      <c r="F6" s="273"/>
      <c r="G6" s="273"/>
      <c r="H6" s="273"/>
      <c r="I6" s="273"/>
      <c r="J6" s="273"/>
      <c r="K6" s="273"/>
      <c r="L6" s="273"/>
      <c r="M6" s="273"/>
      <c r="N6" s="273"/>
      <c r="O6" s="273"/>
      <c r="P6" s="273"/>
      <c r="Q6" s="273"/>
      <c r="R6" s="274"/>
    </row>
    <row r="7" spans="1:20" ht="15" x14ac:dyDescent="0.25">
      <c r="A7" s="12"/>
    </row>
    <row r="8" spans="1:20" s="1" customFormat="1" ht="12" x14ac:dyDescent="0.2">
      <c r="A8" s="76" t="s">
        <v>12</v>
      </c>
      <c r="B8" s="76"/>
      <c r="C8" s="76"/>
      <c r="D8" s="76"/>
      <c r="E8" s="76"/>
      <c r="F8" s="76"/>
      <c r="G8" s="76"/>
      <c r="H8" s="76"/>
      <c r="I8" s="76"/>
      <c r="J8" s="76"/>
      <c r="K8" s="76"/>
      <c r="L8" s="76"/>
      <c r="M8" s="76"/>
      <c r="N8" s="76"/>
      <c r="O8" s="76"/>
      <c r="P8" s="76"/>
      <c r="Q8" s="76"/>
      <c r="R8" s="76"/>
    </row>
    <row r="9" spans="1:20" s="2" customFormat="1" ht="12.75" thickBot="1" x14ac:dyDescent="0.25">
      <c r="L9" s="1"/>
      <c r="N9" s="1"/>
      <c r="P9" s="1"/>
      <c r="Q9" s="1"/>
    </row>
    <row r="10" spans="1:20" s="2" customFormat="1" ht="52.5" customHeight="1" thickBot="1" x14ac:dyDescent="0.25">
      <c r="A10" s="276" t="s">
        <v>35</v>
      </c>
      <c r="B10" s="284" t="s">
        <v>36</v>
      </c>
      <c r="C10" s="270"/>
      <c r="D10" s="270"/>
      <c r="E10" s="270"/>
      <c r="F10" s="270"/>
      <c r="G10" s="270"/>
      <c r="H10" s="271"/>
      <c r="I10" s="287" t="s">
        <v>86</v>
      </c>
      <c r="J10" s="288"/>
      <c r="K10" s="289"/>
      <c r="L10" s="278" t="s">
        <v>80</v>
      </c>
      <c r="M10" s="270"/>
      <c r="N10" s="271"/>
      <c r="O10" s="284" t="s">
        <v>81</v>
      </c>
      <c r="P10" s="285"/>
      <c r="Q10" s="285"/>
      <c r="R10" s="286"/>
      <c r="S10" s="9"/>
      <c r="T10" s="9"/>
    </row>
    <row r="11" spans="1:20" s="2" customFormat="1" ht="53.25" customHeight="1" thickBot="1" x14ac:dyDescent="0.25">
      <c r="A11" s="277"/>
      <c r="B11" s="10" t="s">
        <v>9</v>
      </c>
      <c r="C11" s="11" t="s">
        <v>0</v>
      </c>
      <c r="D11" s="11" t="s">
        <v>1</v>
      </c>
      <c r="E11" s="11" t="s">
        <v>2</v>
      </c>
      <c r="F11" s="11" t="s">
        <v>3</v>
      </c>
      <c r="G11" s="11" t="s">
        <v>4</v>
      </c>
      <c r="H11" s="28" t="s">
        <v>5</v>
      </c>
      <c r="I11" s="138" t="s">
        <v>87</v>
      </c>
      <c r="J11" s="136" t="s">
        <v>88</v>
      </c>
      <c r="K11" s="137" t="s">
        <v>89</v>
      </c>
      <c r="L11" s="134" t="s">
        <v>79</v>
      </c>
      <c r="M11" s="82" t="s">
        <v>78</v>
      </c>
      <c r="N11" s="83" t="s">
        <v>77</v>
      </c>
      <c r="O11" s="84" t="s">
        <v>82</v>
      </c>
      <c r="P11" s="82" t="s">
        <v>83</v>
      </c>
      <c r="Q11" s="82" t="s">
        <v>84</v>
      </c>
      <c r="R11" s="85" t="s">
        <v>85</v>
      </c>
    </row>
    <row r="12" spans="1:20" s="2" customFormat="1" ht="45" x14ac:dyDescent="0.2">
      <c r="A12" s="153">
        <v>1</v>
      </c>
      <c r="B12" s="167" t="s">
        <v>64</v>
      </c>
      <c r="C12" s="107" t="s">
        <v>65</v>
      </c>
      <c r="D12" s="93" t="s">
        <v>67</v>
      </c>
      <c r="E12" s="107" t="s">
        <v>66</v>
      </c>
      <c r="F12" s="107" t="s">
        <v>68</v>
      </c>
      <c r="G12" s="93" t="s">
        <v>66</v>
      </c>
      <c r="H12" s="140" t="s">
        <v>69</v>
      </c>
      <c r="I12" s="106" t="s">
        <v>90</v>
      </c>
      <c r="J12" s="107" t="s">
        <v>91</v>
      </c>
      <c r="K12" s="140" t="s">
        <v>92</v>
      </c>
      <c r="L12" s="209">
        <v>4604894</v>
      </c>
      <c r="M12" s="208">
        <v>5062704</v>
      </c>
      <c r="N12" s="94">
        <v>4141947.13</v>
      </c>
      <c r="O12" s="164">
        <v>130</v>
      </c>
      <c r="P12" s="100">
        <v>130</v>
      </c>
      <c r="Q12" s="159">
        <v>107</v>
      </c>
      <c r="R12" s="161" t="s">
        <v>75</v>
      </c>
    </row>
    <row r="13" spans="1:20" s="2" customFormat="1" ht="45.75" thickBot="1" x14ac:dyDescent="0.25">
      <c r="A13" s="97">
        <v>2</v>
      </c>
      <c r="B13" s="151" t="s">
        <v>64</v>
      </c>
      <c r="C13" s="98" t="s">
        <v>65</v>
      </c>
      <c r="D13" s="115" t="s">
        <v>67</v>
      </c>
      <c r="E13" s="98" t="s">
        <v>66</v>
      </c>
      <c r="F13" s="98" t="s">
        <v>70</v>
      </c>
      <c r="G13" s="166" t="s">
        <v>66</v>
      </c>
      <c r="H13" s="104" t="s">
        <v>69</v>
      </c>
      <c r="I13" s="103" t="s">
        <v>90</v>
      </c>
      <c r="J13" s="98" t="s">
        <v>91</v>
      </c>
      <c r="K13" s="104" t="s">
        <v>92</v>
      </c>
      <c r="L13" s="135">
        <v>64915</v>
      </c>
      <c r="M13" s="149">
        <v>152865</v>
      </c>
      <c r="N13" s="207">
        <v>47696.59</v>
      </c>
      <c r="O13" s="165">
        <v>160</v>
      </c>
      <c r="P13" s="113">
        <v>160</v>
      </c>
      <c r="Q13" s="163">
        <v>158</v>
      </c>
      <c r="R13" s="162" t="s">
        <v>93</v>
      </c>
    </row>
    <row r="14" spans="1:20" s="2" customFormat="1" ht="78.75" x14ac:dyDescent="0.2">
      <c r="A14" s="92">
        <v>3</v>
      </c>
      <c r="B14" s="168" t="s">
        <v>64</v>
      </c>
      <c r="C14" s="93" t="s">
        <v>71</v>
      </c>
      <c r="D14" s="107" t="s">
        <v>67</v>
      </c>
      <c r="E14" s="107" t="s">
        <v>66</v>
      </c>
      <c r="F14" s="93" t="s">
        <v>68</v>
      </c>
      <c r="G14" s="93" t="s">
        <v>66</v>
      </c>
      <c r="H14" s="140" t="s">
        <v>69</v>
      </c>
      <c r="I14" s="106" t="s">
        <v>90</v>
      </c>
      <c r="J14" s="107" t="s">
        <v>91</v>
      </c>
      <c r="K14" s="140" t="s">
        <v>92</v>
      </c>
      <c r="L14" s="147">
        <v>1859531.67</v>
      </c>
      <c r="M14" s="148">
        <v>2107946.67</v>
      </c>
      <c r="N14" s="169">
        <v>1605117.09</v>
      </c>
      <c r="O14" s="99">
        <v>155</v>
      </c>
      <c r="P14" s="100">
        <v>155</v>
      </c>
      <c r="Q14" s="100">
        <v>153</v>
      </c>
      <c r="R14" s="170" t="s">
        <v>102</v>
      </c>
    </row>
    <row r="15" spans="1:20" s="2" customFormat="1" ht="146.25" x14ac:dyDescent="0.2">
      <c r="A15" s="120">
        <v>4</v>
      </c>
      <c r="B15" s="155" t="s">
        <v>64</v>
      </c>
      <c r="C15" s="96" t="s">
        <v>71</v>
      </c>
      <c r="D15" s="156" t="s">
        <v>67</v>
      </c>
      <c r="E15" s="156" t="s">
        <v>66</v>
      </c>
      <c r="F15" s="144" t="s">
        <v>70</v>
      </c>
      <c r="G15" s="150" t="s">
        <v>66</v>
      </c>
      <c r="H15" s="157" t="s">
        <v>69</v>
      </c>
      <c r="I15" s="155" t="s">
        <v>90</v>
      </c>
      <c r="J15" s="156" t="s">
        <v>91</v>
      </c>
      <c r="K15" s="157" t="s">
        <v>92</v>
      </c>
      <c r="L15" s="119">
        <v>124536.67</v>
      </c>
      <c r="M15" s="205">
        <v>171836.67</v>
      </c>
      <c r="N15" s="105">
        <v>142936.51999999999</v>
      </c>
      <c r="O15" s="101">
        <v>1000</v>
      </c>
      <c r="P15" s="102">
        <v>1000</v>
      </c>
      <c r="Q15" s="102">
        <v>977</v>
      </c>
      <c r="R15" s="175" t="s">
        <v>101</v>
      </c>
    </row>
    <row r="16" spans="1:20" s="2" customFormat="1" ht="68.25" thickBot="1" x14ac:dyDescent="0.25">
      <c r="A16" s="171">
        <v>5</v>
      </c>
      <c r="B16" s="103" t="s">
        <v>64</v>
      </c>
      <c r="C16" s="115" t="s">
        <v>71</v>
      </c>
      <c r="D16" s="115" t="s">
        <v>67</v>
      </c>
      <c r="E16" s="115" t="s">
        <v>66</v>
      </c>
      <c r="F16" s="98" t="s">
        <v>98</v>
      </c>
      <c r="G16" s="98" t="s">
        <v>66</v>
      </c>
      <c r="H16" s="104" t="s">
        <v>69</v>
      </c>
      <c r="I16" s="103" t="s">
        <v>90</v>
      </c>
      <c r="J16" s="115" t="s">
        <v>91</v>
      </c>
      <c r="K16" s="104" t="s">
        <v>92</v>
      </c>
      <c r="L16" s="204">
        <v>100036.66</v>
      </c>
      <c r="M16" s="172">
        <v>104336.66</v>
      </c>
      <c r="N16" s="173">
        <v>88654.83</v>
      </c>
      <c r="O16" s="116">
        <v>35</v>
      </c>
      <c r="P16" s="113">
        <v>35</v>
      </c>
      <c r="Q16" s="113">
        <v>35</v>
      </c>
      <c r="R16" s="174" t="s">
        <v>94</v>
      </c>
    </row>
    <row r="17" spans="1:18" s="2" customFormat="1" ht="79.5" thickBot="1" x14ac:dyDescent="0.25">
      <c r="A17" s="153">
        <v>6</v>
      </c>
      <c r="B17" s="106" t="s">
        <v>64</v>
      </c>
      <c r="C17" s="107" t="s">
        <v>72</v>
      </c>
      <c r="D17" s="107" t="s">
        <v>66</v>
      </c>
      <c r="E17" s="107" t="s">
        <v>67</v>
      </c>
      <c r="F17" s="107" t="s">
        <v>68</v>
      </c>
      <c r="G17" s="108" t="s">
        <v>66</v>
      </c>
      <c r="H17" s="140" t="s">
        <v>69</v>
      </c>
      <c r="I17" s="152" t="s">
        <v>90</v>
      </c>
      <c r="J17" s="93" t="s">
        <v>91</v>
      </c>
      <c r="K17" s="140" t="s">
        <v>92</v>
      </c>
      <c r="L17" s="209">
        <v>2641760.67</v>
      </c>
      <c r="M17" s="326">
        <v>2827585.67</v>
      </c>
      <c r="N17" s="94">
        <v>2663600.1</v>
      </c>
      <c r="O17" s="158">
        <v>300</v>
      </c>
      <c r="P17" s="159">
        <v>385</v>
      </c>
      <c r="Q17" s="107" t="s">
        <v>103</v>
      </c>
      <c r="R17" s="132" t="s">
        <v>95</v>
      </c>
    </row>
    <row r="18" spans="1:18" s="2" customFormat="1" ht="67.5" x14ac:dyDescent="0.2">
      <c r="A18" s="154">
        <v>7</v>
      </c>
      <c r="B18" s="155" t="s">
        <v>64</v>
      </c>
      <c r="C18" s="156" t="s">
        <v>72</v>
      </c>
      <c r="D18" s="156" t="s">
        <v>66</v>
      </c>
      <c r="E18" s="156" t="s">
        <v>67</v>
      </c>
      <c r="F18" s="156" t="s">
        <v>70</v>
      </c>
      <c r="G18" s="156" t="s">
        <v>66</v>
      </c>
      <c r="H18" s="157" t="s">
        <v>69</v>
      </c>
      <c r="I18" s="95" t="s">
        <v>90</v>
      </c>
      <c r="J18" s="96" t="s">
        <v>91</v>
      </c>
      <c r="K18" s="157" t="s">
        <v>92</v>
      </c>
      <c r="L18" s="212">
        <v>155096.67000000001</v>
      </c>
      <c r="M18" s="211">
        <v>151996.67000000001</v>
      </c>
      <c r="N18" s="210">
        <v>137788.41</v>
      </c>
      <c r="O18" s="101">
        <v>100</v>
      </c>
      <c r="P18" s="160">
        <v>112</v>
      </c>
      <c r="Q18" s="156" t="s">
        <v>104</v>
      </c>
      <c r="R18" s="132" t="s">
        <v>96</v>
      </c>
    </row>
    <row r="19" spans="1:18" s="2" customFormat="1" ht="90.75" thickBot="1" x14ac:dyDescent="0.25">
      <c r="A19" s="97">
        <v>8</v>
      </c>
      <c r="B19" s="103" t="s">
        <v>64</v>
      </c>
      <c r="C19" s="98" t="s">
        <v>72</v>
      </c>
      <c r="D19" s="98" t="s">
        <v>66</v>
      </c>
      <c r="E19" s="115" t="s">
        <v>67</v>
      </c>
      <c r="F19" s="115" t="s">
        <v>98</v>
      </c>
      <c r="G19" s="98" t="s">
        <v>66</v>
      </c>
      <c r="H19" s="104" t="s">
        <v>69</v>
      </c>
      <c r="I19" s="139" t="s">
        <v>90</v>
      </c>
      <c r="J19" s="98" t="s">
        <v>91</v>
      </c>
      <c r="K19" s="104" t="s">
        <v>92</v>
      </c>
      <c r="L19" s="212">
        <v>125596.66</v>
      </c>
      <c r="M19" s="327">
        <v>101996.66</v>
      </c>
      <c r="N19" s="210">
        <v>86214.59</v>
      </c>
      <c r="O19" s="116">
        <v>50</v>
      </c>
      <c r="P19" s="113">
        <v>50</v>
      </c>
      <c r="Q19" s="115" t="s">
        <v>105</v>
      </c>
      <c r="R19" s="114" t="s">
        <v>76</v>
      </c>
    </row>
    <row r="20" spans="1:18" s="2" customFormat="1" ht="12" x14ac:dyDescent="0.2">
      <c r="P20" s="1"/>
      <c r="Q20" s="145"/>
    </row>
    <row r="21" spans="1:18" s="2" customFormat="1" ht="12" x14ac:dyDescent="0.2">
      <c r="A21" s="76" t="s">
        <v>13</v>
      </c>
      <c r="B21" s="76"/>
      <c r="C21" s="76"/>
      <c r="D21" s="76"/>
      <c r="E21" s="76"/>
      <c r="F21" s="76"/>
      <c r="G21" s="76"/>
      <c r="H21" s="76"/>
      <c r="I21" s="76"/>
      <c r="J21" s="76"/>
      <c r="K21" s="76"/>
      <c r="L21" s="76"/>
      <c r="M21" s="76"/>
      <c r="N21" s="76"/>
      <c r="O21" s="76"/>
      <c r="P21" s="76"/>
      <c r="Q21" s="76"/>
      <c r="R21" s="1"/>
    </row>
    <row r="22" spans="1:18" s="2" customFormat="1" ht="12.75" thickBot="1" x14ac:dyDescent="0.25">
      <c r="P22" s="1"/>
      <c r="Q22" s="1"/>
    </row>
    <row r="23" spans="1:18" s="2" customFormat="1" ht="15.75" customHeight="1" thickBot="1" x14ac:dyDescent="0.25">
      <c r="A23" s="269" t="s">
        <v>10</v>
      </c>
      <c r="B23" s="270"/>
      <c r="C23" s="270"/>
      <c r="D23" s="270"/>
      <c r="E23" s="270"/>
      <c r="F23" s="270"/>
      <c r="G23" s="270"/>
      <c r="H23" s="270"/>
      <c r="I23" s="270"/>
      <c r="J23" s="270"/>
      <c r="K23" s="270"/>
      <c r="L23" s="270"/>
      <c r="M23" s="270"/>
      <c r="N23" s="270"/>
      <c r="O23" s="270"/>
      <c r="P23" s="270"/>
      <c r="Q23" s="271"/>
    </row>
    <row r="24" spans="1:18" s="2" customFormat="1" ht="32.25" customHeight="1" thickBot="1" x14ac:dyDescent="0.25">
      <c r="A24" s="276" t="s">
        <v>45</v>
      </c>
      <c r="B24" s="279" t="s">
        <v>51</v>
      </c>
      <c r="C24" s="280"/>
      <c r="D24" s="281"/>
      <c r="E24" s="279" t="s">
        <v>46</v>
      </c>
      <c r="F24" s="280"/>
      <c r="G24" s="280"/>
      <c r="H24" s="280"/>
      <c r="I24" s="280"/>
      <c r="J24" s="280"/>
      <c r="K24" s="280"/>
      <c r="L24" s="281"/>
      <c r="M24" s="279" t="s">
        <v>47</v>
      </c>
      <c r="N24" s="282"/>
      <c r="O24" s="282"/>
      <c r="P24" s="282"/>
      <c r="Q24" s="283"/>
    </row>
    <row r="25" spans="1:18" s="2" customFormat="1" ht="53.25" customHeight="1" thickBot="1" x14ac:dyDescent="0.25">
      <c r="A25" s="277"/>
      <c r="B25" s="3" t="s">
        <v>6</v>
      </c>
      <c r="C25" s="4" t="s">
        <v>7</v>
      </c>
      <c r="D25" s="5" t="s">
        <v>8</v>
      </c>
      <c r="E25" s="6" t="s">
        <v>60</v>
      </c>
      <c r="F25" s="7" t="s">
        <v>61</v>
      </c>
      <c r="G25" s="7" t="s">
        <v>57</v>
      </c>
      <c r="H25" s="290" t="s">
        <v>58</v>
      </c>
      <c r="I25" s="291"/>
      <c r="J25" s="292" t="s">
        <v>8</v>
      </c>
      <c r="K25" s="282"/>
      <c r="L25" s="283"/>
      <c r="M25" s="3" t="s">
        <v>28</v>
      </c>
      <c r="N25" s="4" t="s">
        <v>29</v>
      </c>
      <c r="O25" s="4" t="s">
        <v>30</v>
      </c>
      <c r="P25" s="4" t="s">
        <v>31</v>
      </c>
      <c r="Q25" s="5" t="s">
        <v>8</v>
      </c>
    </row>
    <row r="26" spans="1:18" s="2" customFormat="1" ht="15.75" customHeight="1" x14ac:dyDescent="0.2">
      <c r="A26" s="90">
        <v>1</v>
      </c>
      <c r="B26" s="121">
        <v>54</v>
      </c>
      <c r="C26" s="191">
        <v>53</v>
      </c>
      <c r="D26" s="193">
        <f>SUM(B26:C26)</f>
        <v>107</v>
      </c>
      <c r="E26" s="195">
        <v>94</v>
      </c>
      <c r="F26" s="122">
        <v>13</v>
      </c>
      <c r="G26" s="122" t="s">
        <v>74</v>
      </c>
      <c r="H26" s="293" t="s">
        <v>74</v>
      </c>
      <c r="I26" s="294"/>
      <c r="J26" s="305">
        <f>SUM(E26:H26)</f>
        <v>107</v>
      </c>
      <c r="K26" s="306"/>
      <c r="L26" s="307"/>
      <c r="M26" s="124" t="s">
        <v>74</v>
      </c>
      <c r="N26" s="191" t="s">
        <v>74</v>
      </c>
      <c r="O26" s="122" t="s">
        <v>74</v>
      </c>
      <c r="P26" s="122">
        <v>107</v>
      </c>
      <c r="Q26" s="123">
        <f>SUM(M26:P26)</f>
        <v>107</v>
      </c>
    </row>
    <row r="27" spans="1:18" s="2" customFormat="1" ht="15.75" customHeight="1" thickBot="1" x14ac:dyDescent="0.25">
      <c r="A27" s="91">
        <v>2</v>
      </c>
      <c r="B27" s="203">
        <v>158</v>
      </c>
      <c r="C27" s="192">
        <v>145</v>
      </c>
      <c r="D27" s="185">
        <f>+B27+C27</f>
        <v>303</v>
      </c>
      <c r="E27" s="196" t="s">
        <v>74</v>
      </c>
      <c r="F27" s="126">
        <v>5</v>
      </c>
      <c r="G27" s="126">
        <v>282</v>
      </c>
      <c r="H27" s="295">
        <v>16</v>
      </c>
      <c r="I27" s="296"/>
      <c r="J27" s="308">
        <f>+G27+5+16</f>
        <v>303</v>
      </c>
      <c r="K27" s="309"/>
      <c r="L27" s="310"/>
      <c r="M27" s="128">
        <v>4</v>
      </c>
      <c r="N27" s="192" t="s">
        <v>74</v>
      </c>
      <c r="O27" s="126" t="s">
        <v>74</v>
      </c>
      <c r="P27" s="126">
        <v>299</v>
      </c>
      <c r="Q27" s="127">
        <f>+P27+M27</f>
        <v>303</v>
      </c>
    </row>
    <row r="28" spans="1:18" s="2" customFormat="1" ht="15.75" customHeight="1" x14ac:dyDescent="0.2">
      <c r="A28" s="90">
        <v>3</v>
      </c>
      <c r="B28" s="121">
        <v>139</v>
      </c>
      <c r="C28" s="122">
        <v>14</v>
      </c>
      <c r="D28" s="123">
        <f>+B28+C28</f>
        <v>153</v>
      </c>
      <c r="E28" s="124" t="s">
        <v>74</v>
      </c>
      <c r="F28" s="122">
        <v>104</v>
      </c>
      <c r="G28" s="122">
        <v>48</v>
      </c>
      <c r="H28" s="293">
        <v>1</v>
      </c>
      <c r="I28" s="294"/>
      <c r="J28" s="317">
        <f>+F28+G28+H28</f>
        <v>153</v>
      </c>
      <c r="K28" s="318"/>
      <c r="L28" s="319"/>
      <c r="M28" s="176">
        <v>68</v>
      </c>
      <c r="N28" s="122" t="s">
        <v>74</v>
      </c>
      <c r="O28" s="191" t="s">
        <v>74</v>
      </c>
      <c r="P28" s="122">
        <v>85</v>
      </c>
      <c r="Q28" s="193">
        <f>+M28+P28</f>
        <v>153</v>
      </c>
    </row>
    <row r="29" spans="1:18" s="2" customFormat="1" ht="15.75" customHeight="1" x14ac:dyDescent="0.2">
      <c r="A29" s="177">
        <v>4</v>
      </c>
      <c r="B29" s="189">
        <v>828</v>
      </c>
      <c r="C29" s="179">
        <v>149</v>
      </c>
      <c r="D29" s="180">
        <f>+B29+C29</f>
        <v>977</v>
      </c>
      <c r="E29" s="178">
        <v>5</v>
      </c>
      <c r="F29" s="179">
        <v>234</v>
      </c>
      <c r="G29" s="179">
        <v>635</v>
      </c>
      <c r="H29" s="303">
        <v>103</v>
      </c>
      <c r="I29" s="304"/>
      <c r="J29" s="320">
        <f>+E29+F29+G29+H29</f>
        <v>977</v>
      </c>
      <c r="K29" s="321"/>
      <c r="L29" s="322"/>
      <c r="M29" s="213">
        <v>383</v>
      </c>
      <c r="N29" s="179">
        <v>2</v>
      </c>
      <c r="O29" s="226">
        <v>1</v>
      </c>
      <c r="P29" s="179">
        <v>591</v>
      </c>
      <c r="Q29" s="194">
        <f>+M29+N29+O29+P29</f>
        <v>977</v>
      </c>
    </row>
    <row r="30" spans="1:18" s="2" customFormat="1" ht="15" customHeight="1" thickBot="1" x14ac:dyDescent="0.25">
      <c r="A30" s="91">
        <v>5</v>
      </c>
      <c r="B30" s="125">
        <v>33</v>
      </c>
      <c r="C30" s="192">
        <v>2</v>
      </c>
      <c r="D30" s="185">
        <f>SUM(B30:C30)</f>
        <v>35</v>
      </c>
      <c r="E30" s="196" t="s">
        <v>74</v>
      </c>
      <c r="F30" s="192">
        <v>19</v>
      </c>
      <c r="G30" s="192">
        <v>16</v>
      </c>
      <c r="H30" s="295" t="s">
        <v>74</v>
      </c>
      <c r="I30" s="296"/>
      <c r="J30" s="308">
        <f>SUM(E30:H30)</f>
        <v>35</v>
      </c>
      <c r="K30" s="309"/>
      <c r="L30" s="310"/>
      <c r="M30" s="196">
        <v>19</v>
      </c>
      <c r="N30" s="192" t="s">
        <v>74</v>
      </c>
      <c r="O30" s="192" t="s">
        <v>74</v>
      </c>
      <c r="P30" s="192">
        <v>16</v>
      </c>
      <c r="Q30" s="185">
        <f>+M30+P30</f>
        <v>35</v>
      </c>
    </row>
    <row r="31" spans="1:18" s="2" customFormat="1" ht="15.75" customHeight="1" x14ac:dyDescent="0.2">
      <c r="A31" s="188">
        <v>6</v>
      </c>
      <c r="B31" s="198">
        <v>2538</v>
      </c>
      <c r="C31" s="190">
        <v>1971</v>
      </c>
      <c r="D31" s="197">
        <f>SUM(B31:C31)</f>
        <v>4509</v>
      </c>
      <c r="E31" s="198">
        <v>2989</v>
      </c>
      <c r="F31" s="190">
        <v>1177</v>
      </c>
      <c r="G31" s="190">
        <v>343</v>
      </c>
      <c r="H31" s="297" t="s">
        <v>74</v>
      </c>
      <c r="I31" s="298"/>
      <c r="J31" s="311">
        <f>SUM(E31:H31)</f>
        <v>4509</v>
      </c>
      <c r="K31" s="312"/>
      <c r="L31" s="313"/>
      <c r="M31" s="181" t="s">
        <v>74</v>
      </c>
      <c r="N31" s="179" t="s">
        <v>74</v>
      </c>
      <c r="O31" s="190" t="s">
        <v>74</v>
      </c>
      <c r="P31" s="190">
        <v>4509</v>
      </c>
      <c r="Q31" s="197">
        <f>+P31</f>
        <v>4509</v>
      </c>
    </row>
    <row r="32" spans="1:18" s="2" customFormat="1" ht="15" customHeight="1" x14ac:dyDescent="0.2">
      <c r="A32" s="120">
        <v>7</v>
      </c>
      <c r="B32" s="199">
        <v>201</v>
      </c>
      <c r="C32" s="200">
        <v>103</v>
      </c>
      <c r="D32" s="131">
        <f>+B32+C32</f>
        <v>304</v>
      </c>
      <c r="E32" s="198" t="s">
        <v>74</v>
      </c>
      <c r="F32" s="179">
        <v>50</v>
      </c>
      <c r="G32" s="190">
        <v>247</v>
      </c>
      <c r="H32" s="299">
        <v>7</v>
      </c>
      <c r="I32" s="300"/>
      <c r="J32" s="314">
        <f>50+247+7</f>
        <v>304</v>
      </c>
      <c r="K32" s="315"/>
      <c r="L32" s="316"/>
      <c r="M32" s="186" t="s">
        <v>74</v>
      </c>
      <c r="N32" s="182" t="s">
        <v>74</v>
      </c>
      <c r="O32" s="201" t="s">
        <v>74</v>
      </c>
      <c r="P32" s="201">
        <v>304</v>
      </c>
      <c r="Q32" s="202">
        <f>+P32</f>
        <v>304</v>
      </c>
    </row>
    <row r="33" spans="1:40" s="2" customFormat="1" ht="15.75" customHeight="1" thickBot="1" x14ac:dyDescent="0.25">
      <c r="A33" s="97">
        <v>8</v>
      </c>
      <c r="B33" s="130">
        <v>308</v>
      </c>
      <c r="C33" s="117">
        <v>213</v>
      </c>
      <c r="D33" s="142">
        <f>+B33+C33</f>
        <v>521</v>
      </c>
      <c r="E33" s="143">
        <v>121</v>
      </c>
      <c r="F33" s="141">
        <v>268</v>
      </c>
      <c r="G33" s="117">
        <v>132</v>
      </c>
      <c r="H33" s="301" t="s">
        <v>74</v>
      </c>
      <c r="I33" s="302"/>
      <c r="J33" s="267">
        <f>+E33+F33+G33</f>
        <v>521</v>
      </c>
      <c r="K33" s="267"/>
      <c r="L33" s="268"/>
      <c r="M33" s="130" t="s">
        <v>74</v>
      </c>
      <c r="N33" s="117" t="s">
        <v>74</v>
      </c>
      <c r="O33" s="117" t="s">
        <v>74</v>
      </c>
      <c r="P33" s="117">
        <v>521</v>
      </c>
      <c r="Q33" s="118">
        <f>+P33</f>
        <v>521</v>
      </c>
    </row>
    <row r="34" spans="1:40" s="2" customFormat="1" ht="12" x14ac:dyDescent="0.2">
      <c r="F34" s="112"/>
      <c r="P34" s="1"/>
      <c r="Q34" s="1"/>
    </row>
    <row r="35" spans="1:40" s="2" customFormat="1" ht="12" x14ac:dyDescent="0.2">
      <c r="A35" s="76" t="s">
        <v>14</v>
      </c>
      <c r="B35" s="76"/>
      <c r="C35" s="76"/>
      <c r="D35" s="76"/>
      <c r="E35" s="76"/>
      <c r="F35" s="76"/>
      <c r="G35" s="76"/>
      <c r="H35" s="76"/>
      <c r="I35" s="76"/>
      <c r="J35" s="76"/>
      <c r="K35" s="76"/>
      <c r="L35" s="76"/>
      <c r="M35" s="76"/>
      <c r="N35" s="76"/>
      <c r="O35" s="76"/>
      <c r="P35" s="76"/>
      <c r="Q35" s="76"/>
      <c r="R35" s="76"/>
    </row>
    <row r="36" spans="1:40" s="2" customFormat="1" ht="12.75" thickBot="1" x14ac:dyDescent="0.25"/>
    <row r="37" spans="1:40" s="1" customFormat="1" ht="12" x14ac:dyDescent="0.2">
      <c r="A37" s="86" t="s">
        <v>48</v>
      </c>
      <c r="B37" s="77"/>
      <c r="C37" s="77"/>
      <c r="D37" s="77"/>
      <c r="E37" s="77"/>
      <c r="F37" s="77"/>
      <c r="G37" s="77"/>
      <c r="H37" s="77"/>
      <c r="I37" s="77"/>
      <c r="J37" s="77"/>
      <c r="K37" s="77"/>
      <c r="L37" s="77"/>
      <c r="M37" s="77"/>
      <c r="N37" s="77"/>
      <c r="O37" s="77"/>
      <c r="P37" s="77"/>
      <c r="Q37" s="77"/>
      <c r="R37" s="78"/>
      <c r="S37" s="2"/>
      <c r="T37" s="2"/>
      <c r="U37" s="2"/>
      <c r="V37" s="2"/>
      <c r="W37" s="2"/>
      <c r="X37" s="2"/>
      <c r="Y37" s="2"/>
      <c r="Z37" s="2"/>
      <c r="AA37" s="2"/>
      <c r="AB37" s="2"/>
      <c r="AC37" s="2"/>
      <c r="AD37" s="2"/>
    </row>
    <row r="38" spans="1:40" s="2" customFormat="1" ht="127.5" customHeight="1" thickBot="1" x14ac:dyDescent="0.25">
      <c r="A38" s="264" t="s">
        <v>114</v>
      </c>
      <c r="B38" s="265"/>
      <c r="C38" s="265"/>
      <c r="D38" s="265"/>
      <c r="E38" s="265"/>
      <c r="F38" s="265"/>
      <c r="G38" s="265"/>
      <c r="H38" s="265"/>
      <c r="I38" s="265"/>
      <c r="J38" s="265"/>
      <c r="K38" s="265"/>
      <c r="L38" s="265"/>
      <c r="M38" s="265"/>
      <c r="N38" s="265"/>
      <c r="O38" s="265"/>
      <c r="P38" s="265"/>
      <c r="Q38" s="265"/>
      <c r="R38" s="266"/>
    </row>
    <row r="39" spans="1:40" s="1" customFormat="1" ht="12.75" thickBo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40" s="1" customFormat="1" ht="12" x14ac:dyDescent="0.2">
      <c r="A40" s="87" t="s">
        <v>49</v>
      </c>
      <c r="B40" s="79"/>
      <c r="C40" s="79"/>
      <c r="D40" s="79"/>
      <c r="E40" s="79"/>
      <c r="F40" s="79"/>
      <c r="G40" s="79"/>
      <c r="H40" s="79"/>
      <c r="I40" s="79"/>
      <c r="J40" s="79"/>
      <c r="K40" s="79"/>
      <c r="L40" s="79"/>
      <c r="M40" s="79"/>
      <c r="N40" s="79"/>
      <c r="O40" s="79"/>
      <c r="P40" s="79"/>
      <c r="Q40" s="79"/>
      <c r="R40" s="78"/>
      <c r="S40" s="2"/>
      <c r="T40" s="2"/>
      <c r="U40" s="2"/>
      <c r="V40" s="2"/>
      <c r="W40" s="2"/>
      <c r="X40" s="2"/>
      <c r="Y40" s="2"/>
      <c r="Z40" s="2"/>
      <c r="AA40" s="2"/>
      <c r="AB40" s="2"/>
      <c r="AC40" s="2"/>
      <c r="AD40" s="2"/>
      <c r="AE40" s="2"/>
      <c r="AF40" s="2"/>
      <c r="AG40" s="2"/>
      <c r="AH40" s="2"/>
      <c r="AI40" s="2"/>
      <c r="AJ40" s="2"/>
      <c r="AK40" s="2"/>
      <c r="AL40" s="2"/>
      <c r="AM40" s="2"/>
      <c r="AN40" s="2"/>
    </row>
    <row r="41" spans="1:40" s="2" customFormat="1" ht="73.5" customHeight="1" thickBot="1" x14ac:dyDescent="0.25">
      <c r="A41" s="264" t="s">
        <v>113</v>
      </c>
      <c r="B41" s="265"/>
      <c r="C41" s="265"/>
      <c r="D41" s="265"/>
      <c r="E41" s="265"/>
      <c r="F41" s="265"/>
      <c r="G41" s="265"/>
      <c r="H41" s="265"/>
      <c r="I41" s="265"/>
      <c r="J41" s="265"/>
      <c r="K41" s="265"/>
      <c r="L41" s="265"/>
      <c r="M41" s="265"/>
      <c r="N41" s="265"/>
      <c r="O41" s="265"/>
      <c r="P41" s="265"/>
      <c r="Q41" s="265"/>
      <c r="R41" s="266"/>
    </row>
    <row r="42" spans="1:40" x14ac:dyDescent="0.2">
      <c r="A42" s="13" t="s">
        <v>73</v>
      </c>
    </row>
    <row r="44" spans="1:40" x14ac:dyDescent="0.2">
      <c r="N44" s="13">
        <f>2500+1803</f>
        <v>4303</v>
      </c>
    </row>
  </sheetData>
  <mergeCells count="32">
    <mergeCell ref="H33:I33"/>
    <mergeCell ref="H27:I27"/>
    <mergeCell ref="H28:I28"/>
    <mergeCell ref="H29:I29"/>
    <mergeCell ref="J26:L26"/>
    <mergeCell ref="J30:L30"/>
    <mergeCell ref="J31:L31"/>
    <mergeCell ref="J32:L32"/>
    <mergeCell ref="J27:L27"/>
    <mergeCell ref="J28:L28"/>
    <mergeCell ref="J29:L29"/>
    <mergeCell ref="J25:L25"/>
    <mergeCell ref="H26:I26"/>
    <mergeCell ref="H30:I30"/>
    <mergeCell ref="H31:I31"/>
    <mergeCell ref="H32:I32"/>
    <mergeCell ref="A38:R38"/>
    <mergeCell ref="A41:R41"/>
    <mergeCell ref="J33:L33"/>
    <mergeCell ref="A23:Q23"/>
    <mergeCell ref="B4:R4"/>
    <mergeCell ref="B6:R6"/>
    <mergeCell ref="A10:A11"/>
    <mergeCell ref="A24:A25"/>
    <mergeCell ref="L10:N10"/>
    <mergeCell ref="B24:D24"/>
    <mergeCell ref="E24:L24"/>
    <mergeCell ref="M24:Q24"/>
    <mergeCell ref="B10:H10"/>
    <mergeCell ref="O10:R10"/>
    <mergeCell ref="I10:K10"/>
    <mergeCell ref="H25:I2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J32 J26:J30">
      <formula1>D26</formula1>
    </dataValidation>
  </dataValidations>
  <pageMargins left="0" right="0" top="0.59055118110236227" bottom="0" header="0" footer="0"/>
  <pageSetup scale="65" fitToHeight="10" orientation="landscape" r:id="rId1"/>
  <rowBreaks count="1" manualBreakCount="1">
    <brk id="20" max="14" man="1"/>
  </rowBreaks>
  <ignoredErrors>
    <ignoredError sqref="D26 D30:D3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16" zoomScaleSheetLayoutView="100" workbookViewId="0">
      <selection activeCell="N16" sqref="N16"/>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54</v>
      </c>
    </row>
    <row r="2" spans="1:17" ht="15" x14ac:dyDescent="0.25">
      <c r="A2" s="12" t="s">
        <v>32</v>
      </c>
    </row>
    <row r="3" spans="1:17" ht="15" x14ac:dyDescent="0.25">
      <c r="A3" s="12"/>
    </row>
    <row r="4" spans="1:17" ht="15" x14ac:dyDescent="0.25">
      <c r="A4" s="80" t="s">
        <v>33</v>
      </c>
      <c r="B4" s="272"/>
      <c r="C4" s="273"/>
      <c r="D4" s="273"/>
      <c r="E4" s="273"/>
      <c r="F4" s="273"/>
      <c r="G4" s="273"/>
      <c r="H4" s="273"/>
      <c r="I4" s="273"/>
      <c r="J4" s="273"/>
      <c r="K4" s="273"/>
      <c r="L4" s="273"/>
      <c r="M4" s="273"/>
      <c r="N4" s="273"/>
      <c r="O4" s="274"/>
    </row>
    <row r="5" spans="1:17" ht="4.5" customHeight="1" x14ac:dyDescent="0.25">
      <c r="A5" s="14"/>
      <c r="B5" s="15"/>
      <c r="C5" s="15"/>
      <c r="D5" s="15"/>
      <c r="E5" s="15"/>
      <c r="F5" s="15"/>
      <c r="G5" s="15"/>
      <c r="H5" s="15"/>
      <c r="I5" s="15"/>
      <c r="J5" s="15"/>
      <c r="K5" s="15"/>
      <c r="L5" s="15"/>
      <c r="M5" s="15"/>
      <c r="N5" s="15"/>
    </row>
    <row r="6" spans="1:17" ht="15" x14ac:dyDescent="0.25">
      <c r="A6" s="80" t="s">
        <v>34</v>
      </c>
      <c r="B6" s="272"/>
      <c r="C6" s="273"/>
      <c r="D6" s="273"/>
      <c r="E6" s="273"/>
      <c r="F6" s="273"/>
      <c r="G6" s="273"/>
      <c r="H6" s="273"/>
      <c r="I6" s="273"/>
      <c r="J6" s="273"/>
      <c r="K6" s="273"/>
      <c r="L6" s="273"/>
      <c r="M6" s="273"/>
      <c r="N6" s="273"/>
      <c r="O6" s="274"/>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76" t="s">
        <v>35</v>
      </c>
      <c r="B10" s="284" t="s">
        <v>36</v>
      </c>
      <c r="C10" s="270"/>
      <c r="D10" s="270"/>
      <c r="E10" s="270"/>
      <c r="F10" s="270"/>
      <c r="G10" s="270"/>
      <c r="H10" s="271"/>
      <c r="I10" s="284" t="s">
        <v>37</v>
      </c>
      <c r="J10" s="270"/>
      <c r="K10" s="271"/>
      <c r="L10" s="284" t="s">
        <v>40</v>
      </c>
      <c r="M10" s="285"/>
      <c r="N10" s="285"/>
      <c r="O10" s="286"/>
      <c r="P10" s="9"/>
      <c r="Q10" s="9"/>
    </row>
    <row r="11" spans="1:17" s="2" customFormat="1" ht="53.25" customHeight="1" thickBot="1" x14ac:dyDescent="0.25">
      <c r="A11" s="277"/>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69" t="s">
        <v>10</v>
      </c>
      <c r="B25" s="270"/>
      <c r="C25" s="270"/>
      <c r="D25" s="270"/>
      <c r="E25" s="270"/>
      <c r="F25" s="270"/>
      <c r="G25" s="270"/>
      <c r="H25" s="270"/>
      <c r="I25" s="270"/>
      <c r="J25" s="270"/>
      <c r="K25" s="270"/>
      <c r="L25" s="270"/>
      <c r="M25" s="270"/>
      <c r="N25" s="271"/>
    </row>
    <row r="26" spans="1:15" s="2" customFormat="1" ht="32.25" customHeight="1" thickBot="1" x14ac:dyDescent="0.25">
      <c r="A26" s="276" t="s">
        <v>45</v>
      </c>
      <c r="B26" s="279" t="s">
        <v>51</v>
      </c>
      <c r="C26" s="280"/>
      <c r="D26" s="281"/>
      <c r="E26" s="279" t="s">
        <v>46</v>
      </c>
      <c r="F26" s="280"/>
      <c r="G26" s="280"/>
      <c r="H26" s="280"/>
      <c r="I26" s="281"/>
      <c r="J26" s="279" t="s">
        <v>47</v>
      </c>
      <c r="K26" s="282"/>
      <c r="L26" s="282"/>
      <c r="M26" s="282"/>
      <c r="N26" s="283"/>
    </row>
    <row r="27" spans="1:15" s="2" customFormat="1" ht="53.25" customHeight="1" thickBot="1" x14ac:dyDescent="0.25">
      <c r="A27" s="277"/>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64"/>
      <c r="B45" s="265"/>
      <c r="C45" s="265"/>
      <c r="D45" s="265"/>
      <c r="E45" s="265"/>
      <c r="F45" s="265"/>
      <c r="G45" s="265"/>
      <c r="H45" s="265"/>
      <c r="I45" s="265"/>
      <c r="J45" s="265"/>
      <c r="K45" s="265"/>
      <c r="L45" s="265"/>
      <c r="M45" s="265"/>
      <c r="N45" s="265"/>
      <c r="O45" s="266"/>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64"/>
      <c r="B48" s="265"/>
      <c r="C48" s="265"/>
      <c r="D48" s="265"/>
      <c r="E48" s="265"/>
      <c r="F48" s="265"/>
      <c r="G48" s="265"/>
      <c r="H48" s="265"/>
      <c r="I48" s="265"/>
      <c r="J48" s="265"/>
      <c r="K48" s="265"/>
      <c r="L48" s="265"/>
      <c r="M48" s="265"/>
      <c r="N48" s="265"/>
      <c r="O48" s="266"/>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showZeros="0" tabSelected="1" view="pageBreakPreview" zoomScaleSheetLayoutView="100" workbookViewId="0">
      <selection activeCell="L37" sqref="L37"/>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25</v>
      </c>
    </row>
    <row r="2" spans="1:17" ht="15" x14ac:dyDescent="0.25">
      <c r="A2" s="12" t="s">
        <v>52</v>
      </c>
    </row>
    <row r="3" spans="1:17" ht="15" x14ac:dyDescent="0.25">
      <c r="A3" s="12"/>
    </row>
    <row r="4" spans="1:17" ht="15" x14ac:dyDescent="0.25">
      <c r="A4" s="80" t="s">
        <v>33</v>
      </c>
      <c r="B4" s="272" t="s">
        <v>63</v>
      </c>
      <c r="C4" s="273"/>
      <c r="D4" s="273"/>
      <c r="E4" s="273"/>
      <c r="F4" s="273"/>
      <c r="G4" s="273"/>
      <c r="H4" s="273"/>
      <c r="I4" s="273"/>
      <c r="J4" s="273"/>
      <c r="K4" s="273"/>
      <c r="L4" s="273"/>
      <c r="M4" s="273"/>
      <c r="N4" s="273"/>
      <c r="O4" s="274"/>
    </row>
    <row r="5" spans="1:17" ht="4.5" customHeight="1" x14ac:dyDescent="0.25">
      <c r="A5" s="14"/>
      <c r="B5" s="15"/>
      <c r="C5" s="15"/>
      <c r="D5" s="15"/>
      <c r="E5" s="15"/>
      <c r="F5" s="15"/>
      <c r="G5" s="15"/>
      <c r="H5" s="15"/>
      <c r="I5" s="15"/>
      <c r="J5" s="15"/>
      <c r="K5" s="15"/>
      <c r="L5" s="15"/>
      <c r="M5" s="15"/>
      <c r="N5" s="15"/>
    </row>
    <row r="6" spans="1:17" ht="15" x14ac:dyDescent="0.25">
      <c r="A6" s="80" t="s">
        <v>34</v>
      </c>
      <c r="B6" s="275">
        <v>43110</v>
      </c>
      <c r="C6" s="273"/>
      <c r="D6" s="273"/>
      <c r="E6" s="273"/>
      <c r="F6" s="273"/>
      <c r="G6" s="273"/>
      <c r="H6" s="273"/>
      <c r="I6" s="273"/>
      <c r="J6" s="273"/>
      <c r="K6" s="273"/>
      <c r="L6" s="273"/>
      <c r="M6" s="273"/>
      <c r="N6" s="273"/>
      <c r="O6" s="274"/>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76" t="s">
        <v>35</v>
      </c>
      <c r="B10" s="284" t="s">
        <v>36</v>
      </c>
      <c r="C10" s="270"/>
      <c r="D10" s="270"/>
      <c r="E10" s="270"/>
      <c r="F10" s="270"/>
      <c r="G10" s="270"/>
      <c r="H10" s="271"/>
      <c r="I10" s="284" t="s">
        <v>37</v>
      </c>
      <c r="J10" s="270"/>
      <c r="K10" s="271"/>
      <c r="L10" s="284" t="s">
        <v>40</v>
      </c>
      <c r="M10" s="285"/>
      <c r="N10" s="285"/>
      <c r="O10" s="286"/>
      <c r="P10" s="9"/>
      <c r="Q10" s="9"/>
    </row>
    <row r="11" spans="1:17" s="2" customFormat="1" ht="53.25" customHeight="1" thickBot="1" x14ac:dyDescent="0.25">
      <c r="A11" s="277"/>
      <c r="B11" s="10" t="s">
        <v>9</v>
      </c>
      <c r="C11" s="11" t="s">
        <v>0</v>
      </c>
      <c r="D11" s="11" t="s">
        <v>1</v>
      </c>
      <c r="E11" s="11" t="s">
        <v>2</v>
      </c>
      <c r="F11" s="11" t="s">
        <v>3</v>
      </c>
      <c r="G11" s="11" t="s">
        <v>4</v>
      </c>
      <c r="H11" s="28" t="s">
        <v>5</v>
      </c>
      <c r="I11" s="134" t="s">
        <v>79</v>
      </c>
      <c r="J11" s="82" t="s">
        <v>78</v>
      </c>
      <c r="K11" s="83" t="s">
        <v>77</v>
      </c>
      <c r="L11" s="84" t="s">
        <v>82</v>
      </c>
      <c r="M11" s="82" t="s">
        <v>83</v>
      </c>
      <c r="N11" s="82" t="s">
        <v>84</v>
      </c>
      <c r="O11" s="85" t="s">
        <v>85</v>
      </c>
    </row>
    <row r="12" spans="1:17" s="2" customFormat="1" ht="45" x14ac:dyDescent="0.2">
      <c r="A12" s="153">
        <v>1</v>
      </c>
      <c r="B12" s="167" t="s">
        <v>64</v>
      </c>
      <c r="C12" s="107" t="s">
        <v>65</v>
      </c>
      <c r="D12" s="93" t="s">
        <v>67</v>
      </c>
      <c r="E12" s="107" t="s">
        <v>66</v>
      </c>
      <c r="F12" s="107" t="s">
        <v>68</v>
      </c>
      <c r="G12" s="93" t="s">
        <v>66</v>
      </c>
      <c r="H12" s="140" t="s">
        <v>69</v>
      </c>
      <c r="I12" s="209">
        <v>4604894</v>
      </c>
      <c r="J12" s="208">
        <v>5062704</v>
      </c>
      <c r="K12" s="94">
        <v>4141947.13</v>
      </c>
      <c r="L12" s="164">
        <v>130</v>
      </c>
      <c r="M12" s="100">
        <v>130</v>
      </c>
      <c r="N12" s="159">
        <v>107</v>
      </c>
      <c r="O12" s="161" t="s">
        <v>75</v>
      </c>
    </row>
    <row r="13" spans="1:17" s="2" customFormat="1" ht="45.75" thickBot="1" x14ac:dyDescent="0.25">
      <c r="A13" s="97">
        <v>2</v>
      </c>
      <c r="B13" s="151" t="s">
        <v>64</v>
      </c>
      <c r="C13" s="98" t="s">
        <v>65</v>
      </c>
      <c r="D13" s="115" t="s">
        <v>67</v>
      </c>
      <c r="E13" s="98" t="s">
        <v>66</v>
      </c>
      <c r="F13" s="98" t="s">
        <v>70</v>
      </c>
      <c r="G13" s="166" t="s">
        <v>66</v>
      </c>
      <c r="H13" s="104" t="s">
        <v>69</v>
      </c>
      <c r="I13" s="135">
        <v>64915</v>
      </c>
      <c r="J13" s="149">
        <v>152865</v>
      </c>
      <c r="K13" s="207">
        <v>47696.59</v>
      </c>
      <c r="L13" s="165">
        <v>160</v>
      </c>
      <c r="M13" s="113">
        <v>160</v>
      </c>
      <c r="N13" s="163">
        <v>158</v>
      </c>
      <c r="O13" s="162" t="s">
        <v>93</v>
      </c>
    </row>
    <row r="14" spans="1:17" s="2" customFormat="1" ht="78.75" x14ac:dyDescent="0.2">
      <c r="A14" s="92">
        <v>3</v>
      </c>
      <c r="B14" s="168" t="s">
        <v>64</v>
      </c>
      <c r="C14" s="93" t="s">
        <v>71</v>
      </c>
      <c r="D14" s="107" t="s">
        <v>67</v>
      </c>
      <c r="E14" s="107" t="s">
        <v>66</v>
      </c>
      <c r="F14" s="93" t="s">
        <v>68</v>
      </c>
      <c r="G14" s="93" t="s">
        <v>66</v>
      </c>
      <c r="H14" s="140" t="s">
        <v>69</v>
      </c>
      <c r="I14" s="147">
        <v>1859531.67</v>
      </c>
      <c r="J14" s="148">
        <v>2107946.67</v>
      </c>
      <c r="K14" s="169">
        <v>1605117.09</v>
      </c>
      <c r="L14" s="99">
        <v>155</v>
      </c>
      <c r="M14" s="100">
        <v>155</v>
      </c>
      <c r="N14" s="100">
        <v>153</v>
      </c>
      <c r="O14" s="170" t="s">
        <v>99</v>
      </c>
    </row>
    <row r="15" spans="1:17" s="2" customFormat="1" ht="146.25" x14ac:dyDescent="0.2">
      <c r="A15" s="120">
        <v>4</v>
      </c>
      <c r="B15" s="155" t="s">
        <v>64</v>
      </c>
      <c r="C15" s="96" t="s">
        <v>71</v>
      </c>
      <c r="D15" s="156" t="s">
        <v>67</v>
      </c>
      <c r="E15" s="156" t="s">
        <v>66</v>
      </c>
      <c r="F15" s="144" t="s">
        <v>70</v>
      </c>
      <c r="G15" s="150" t="s">
        <v>66</v>
      </c>
      <c r="H15" s="157" t="s">
        <v>69</v>
      </c>
      <c r="I15" s="119">
        <v>124536.67</v>
      </c>
      <c r="J15" s="205">
        <v>171836.67</v>
      </c>
      <c r="K15" s="105">
        <v>142936.51999999999</v>
      </c>
      <c r="L15" s="101">
        <v>1000</v>
      </c>
      <c r="M15" s="102">
        <v>1000</v>
      </c>
      <c r="N15" s="102">
        <v>977</v>
      </c>
      <c r="O15" s="175" t="s">
        <v>100</v>
      </c>
    </row>
    <row r="16" spans="1:17" s="2" customFormat="1" ht="68.25" thickBot="1" x14ac:dyDescent="0.25">
      <c r="A16" s="171">
        <v>5</v>
      </c>
      <c r="B16" s="103" t="s">
        <v>64</v>
      </c>
      <c r="C16" s="115" t="s">
        <v>71</v>
      </c>
      <c r="D16" s="115" t="s">
        <v>67</v>
      </c>
      <c r="E16" s="115" t="s">
        <v>66</v>
      </c>
      <c r="F16" s="98" t="s">
        <v>98</v>
      </c>
      <c r="G16" s="98" t="s">
        <v>66</v>
      </c>
      <c r="H16" s="104" t="s">
        <v>69</v>
      </c>
      <c r="I16" s="204">
        <v>100036.66</v>
      </c>
      <c r="J16" s="172">
        <v>104336.67</v>
      </c>
      <c r="K16" s="173">
        <v>88654.83</v>
      </c>
      <c r="L16" s="116">
        <v>35</v>
      </c>
      <c r="M16" s="113">
        <v>35</v>
      </c>
      <c r="N16" s="113">
        <v>35</v>
      </c>
      <c r="O16" s="174" t="s">
        <v>94</v>
      </c>
    </row>
    <row r="17" spans="1:15" s="2" customFormat="1" ht="79.5" thickBot="1" x14ac:dyDescent="0.25">
      <c r="A17" s="153">
        <v>6</v>
      </c>
      <c r="B17" s="106" t="s">
        <v>64</v>
      </c>
      <c r="C17" s="107" t="s">
        <v>72</v>
      </c>
      <c r="D17" s="107" t="s">
        <v>66</v>
      </c>
      <c r="E17" s="107" t="s">
        <v>67</v>
      </c>
      <c r="F17" s="107" t="s">
        <v>68</v>
      </c>
      <c r="G17" s="108" t="s">
        <v>66</v>
      </c>
      <c r="H17" s="140" t="s">
        <v>69</v>
      </c>
      <c r="I17" s="209">
        <v>2641760.67</v>
      </c>
      <c r="J17" s="206">
        <v>2827585.67</v>
      </c>
      <c r="K17" s="94">
        <v>2663600.1</v>
      </c>
      <c r="L17" s="158">
        <v>300</v>
      </c>
      <c r="M17" s="159">
        <v>385</v>
      </c>
      <c r="N17" s="107" t="s">
        <v>103</v>
      </c>
      <c r="O17" s="132" t="s">
        <v>95</v>
      </c>
    </row>
    <row r="18" spans="1:15" s="2" customFormat="1" ht="67.5" x14ac:dyDescent="0.2">
      <c r="A18" s="154">
        <v>7</v>
      </c>
      <c r="B18" s="155" t="s">
        <v>64</v>
      </c>
      <c r="C18" s="156" t="s">
        <v>72</v>
      </c>
      <c r="D18" s="156" t="s">
        <v>66</v>
      </c>
      <c r="E18" s="156" t="s">
        <v>67</v>
      </c>
      <c r="F18" s="156" t="s">
        <v>70</v>
      </c>
      <c r="G18" s="156" t="s">
        <v>66</v>
      </c>
      <c r="H18" s="157" t="s">
        <v>69</v>
      </c>
      <c r="I18" s="212">
        <v>155096.67000000001</v>
      </c>
      <c r="J18" s="211">
        <v>151996.67000000001</v>
      </c>
      <c r="K18" s="210">
        <v>137788.41</v>
      </c>
      <c r="L18" s="101">
        <v>100</v>
      </c>
      <c r="M18" s="160">
        <v>112</v>
      </c>
      <c r="N18" s="156" t="s">
        <v>104</v>
      </c>
      <c r="O18" s="132" t="s">
        <v>96</v>
      </c>
    </row>
    <row r="19" spans="1:15" s="2" customFormat="1" ht="90.75" thickBot="1" x14ac:dyDescent="0.25">
      <c r="A19" s="97">
        <v>8</v>
      </c>
      <c r="B19" s="103" t="s">
        <v>64</v>
      </c>
      <c r="C19" s="98" t="s">
        <v>72</v>
      </c>
      <c r="D19" s="98" t="s">
        <v>66</v>
      </c>
      <c r="E19" s="115" t="s">
        <v>67</v>
      </c>
      <c r="F19" s="115" t="s">
        <v>98</v>
      </c>
      <c r="G19" s="98" t="s">
        <v>66</v>
      </c>
      <c r="H19" s="104" t="s">
        <v>69</v>
      </c>
      <c r="I19" s="212">
        <v>125596.66</v>
      </c>
      <c r="J19" s="211">
        <v>101996.66</v>
      </c>
      <c r="K19" s="210">
        <v>86214.59</v>
      </c>
      <c r="L19" s="116">
        <v>50</v>
      </c>
      <c r="M19" s="113">
        <v>50</v>
      </c>
      <c r="N19" s="115" t="s">
        <v>105</v>
      </c>
      <c r="O19" s="114" t="s">
        <v>76</v>
      </c>
    </row>
    <row r="20" spans="1:15" s="2" customFormat="1" ht="12" x14ac:dyDescent="0.2">
      <c r="M20" s="1"/>
      <c r="N20" s="145"/>
    </row>
    <row r="21" spans="1:15" s="2" customFormat="1" ht="12" x14ac:dyDescent="0.2">
      <c r="A21" s="76" t="s">
        <v>13</v>
      </c>
      <c r="B21" s="76"/>
      <c r="C21" s="76"/>
      <c r="D21" s="76"/>
      <c r="E21" s="76"/>
      <c r="F21" s="76"/>
      <c r="G21" s="76"/>
      <c r="H21" s="76"/>
      <c r="I21" s="76"/>
      <c r="J21" s="76"/>
      <c r="K21" s="76"/>
      <c r="L21" s="76"/>
      <c r="O21" s="1"/>
    </row>
    <row r="22" spans="1:15" s="2" customFormat="1" ht="12.75" thickBot="1" x14ac:dyDescent="0.25">
      <c r="M22" s="1"/>
      <c r="N22" s="1"/>
    </row>
    <row r="23" spans="1:15" s="2" customFormat="1" ht="15.75" customHeight="1" thickBot="1" x14ac:dyDescent="0.25">
      <c r="A23" s="269" t="s">
        <v>10</v>
      </c>
      <c r="B23" s="270"/>
      <c r="C23" s="270"/>
      <c r="D23" s="270"/>
      <c r="E23" s="270"/>
      <c r="F23" s="270"/>
      <c r="G23" s="270"/>
      <c r="H23" s="270"/>
      <c r="I23" s="270"/>
      <c r="J23" s="270"/>
      <c r="K23" s="270"/>
      <c r="L23" s="271"/>
    </row>
    <row r="24" spans="1:15" s="2" customFormat="1" ht="32.25" customHeight="1" thickBot="1" x14ac:dyDescent="0.25">
      <c r="A24" s="276" t="s">
        <v>45</v>
      </c>
      <c r="B24" s="279" t="s">
        <v>51</v>
      </c>
      <c r="C24" s="280"/>
      <c r="D24" s="281"/>
      <c r="E24" s="279" t="s">
        <v>46</v>
      </c>
      <c r="F24" s="323"/>
      <c r="G24" s="324"/>
      <c r="H24" s="279" t="s">
        <v>47</v>
      </c>
      <c r="I24" s="323"/>
      <c r="J24" s="323"/>
      <c r="K24" s="323"/>
      <c r="L24" s="324"/>
    </row>
    <row r="25" spans="1:15" s="2" customFormat="1" ht="53.25" customHeight="1" thickBot="1" x14ac:dyDescent="0.25">
      <c r="A25" s="277"/>
      <c r="B25" s="3" t="s">
        <v>6</v>
      </c>
      <c r="C25" s="4" t="s">
        <v>7</v>
      </c>
      <c r="D25" s="5" t="s">
        <v>8</v>
      </c>
      <c r="E25" s="6" t="s">
        <v>55</v>
      </c>
      <c r="F25" s="7" t="s">
        <v>59</v>
      </c>
      <c r="G25" s="89" t="s">
        <v>8</v>
      </c>
      <c r="H25" s="6" t="s">
        <v>28</v>
      </c>
      <c r="I25" s="4" t="s">
        <v>29</v>
      </c>
      <c r="J25" s="4" t="s">
        <v>30</v>
      </c>
      <c r="K25" s="4" t="s">
        <v>31</v>
      </c>
      <c r="L25" s="5" t="s">
        <v>8</v>
      </c>
    </row>
    <row r="26" spans="1:15" s="2" customFormat="1" ht="12" x14ac:dyDescent="0.2">
      <c r="A26" s="133">
        <v>1</v>
      </c>
      <c r="B26" s="121">
        <v>54</v>
      </c>
      <c r="C26" s="122">
        <v>53</v>
      </c>
      <c r="D26" s="123">
        <f>SUM(B26:C26)</f>
        <v>107</v>
      </c>
      <c r="E26" s="124">
        <v>73</v>
      </c>
      <c r="F26" s="122">
        <v>34</v>
      </c>
      <c r="G26" s="129">
        <f>+E26+F26</f>
        <v>107</v>
      </c>
      <c r="H26" s="110" t="s">
        <v>74</v>
      </c>
      <c r="I26" s="100" t="s">
        <v>74</v>
      </c>
      <c r="J26" s="111" t="s">
        <v>74</v>
      </c>
      <c r="K26" s="100">
        <v>107</v>
      </c>
      <c r="L26" s="109">
        <f>+K26</f>
        <v>107</v>
      </c>
    </row>
    <row r="27" spans="1:15" s="2" customFormat="1" ht="12" x14ac:dyDescent="0.2">
      <c r="A27" s="214">
        <v>2</v>
      </c>
      <c r="B27" s="186">
        <v>81</v>
      </c>
      <c r="C27" s="183">
        <v>77</v>
      </c>
      <c r="D27" s="184">
        <f>+B27+C27</f>
        <v>158</v>
      </c>
      <c r="E27" s="187">
        <v>19</v>
      </c>
      <c r="F27" s="183">
        <f>118+21</f>
        <v>139</v>
      </c>
      <c r="G27" s="328">
        <f>+E27+F27</f>
        <v>158</v>
      </c>
      <c r="H27" s="216" t="s">
        <v>74</v>
      </c>
      <c r="I27" s="160" t="s">
        <v>74</v>
      </c>
      <c r="J27" s="217" t="s">
        <v>74</v>
      </c>
      <c r="K27" s="160">
        <v>158</v>
      </c>
      <c r="L27" s="329">
        <f>+K27</f>
        <v>158</v>
      </c>
    </row>
    <row r="28" spans="1:15" s="2" customFormat="1" ht="12" x14ac:dyDescent="0.2">
      <c r="A28" s="214">
        <v>3</v>
      </c>
      <c r="B28" s="186">
        <v>53</v>
      </c>
      <c r="C28" s="183">
        <v>53</v>
      </c>
      <c r="D28" s="184">
        <f>+B28+C28</f>
        <v>106</v>
      </c>
      <c r="E28" s="187">
        <v>89</v>
      </c>
      <c r="F28" s="183">
        <v>17</v>
      </c>
      <c r="G28" s="215">
        <f>+E28+F28</f>
        <v>106</v>
      </c>
      <c r="H28" s="216" t="s">
        <v>74</v>
      </c>
      <c r="I28" s="160" t="s">
        <v>74</v>
      </c>
      <c r="J28" s="217" t="s">
        <v>74</v>
      </c>
      <c r="K28" s="160" t="s">
        <v>74</v>
      </c>
      <c r="L28" s="218" t="str">
        <f>+K28</f>
        <v>-</v>
      </c>
    </row>
    <row r="29" spans="1:15" s="2" customFormat="1" ht="12" x14ac:dyDescent="0.2">
      <c r="A29" s="214">
        <v>4</v>
      </c>
      <c r="B29" s="186" t="s">
        <v>74</v>
      </c>
      <c r="C29" s="183" t="s">
        <v>74</v>
      </c>
      <c r="D29" s="184" t="s">
        <v>74</v>
      </c>
      <c r="E29" s="187" t="s">
        <v>74</v>
      </c>
      <c r="F29" s="183" t="s">
        <v>74</v>
      </c>
      <c r="G29" s="215" t="s">
        <v>74</v>
      </c>
      <c r="H29" s="216" t="s">
        <v>74</v>
      </c>
      <c r="I29" s="160" t="s">
        <v>74</v>
      </c>
      <c r="J29" s="217" t="s">
        <v>74</v>
      </c>
      <c r="K29" s="160" t="s">
        <v>74</v>
      </c>
      <c r="L29" s="218" t="s">
        <v>74</v>
      </c>
    </row>
    <row r="30" spans="1:15" s="2" customFormat="1" ht="12" x14ac:dyDescent="0.2">
      <c r="A30" s="214">
        <v>5</v>
      </c>
      <c r="B30" s="186">
        <v>15</v>
      </c>
      <c r="C30" s="183">
        <v>20</v>
      </c>
      <c r="D30" s="184">
        <f>+B30+C30</f>
        <v>35</v>
      </c>
      <c r="E30" s="187">
        <v>33</v>
      </c>
      <c r="F30" s="183">
        <v>2</v>
      </c>
      <c r="G30" s="215">
        <f>+E30+F30</f>
        <v>35</v>
      </c>
      <c r="H30" s="216" t="s">
        <v>74</v>
      </c>
      <c r="I30" s="160" t="s">
        <v>74</v>
      </c>
      <c r="J30" s="217" t="s">
        <v>74</v>
      </c>
      <c r="K30" s="160" t="s">
        <v>74</v>
      </c>
      <c r="L30" s="218" t="s">
        <v>74</v>
      </c>
    </row>
    <row r="31" spans="1:15" s="2" customFormat="1" ht="12" x14ac:dyDescent="0.2">
      <c r="A31" s="214">
        <v>6</v>
      </c>
      <c r="B31" s="227">
        <v>1562</v>
      </c>
      <c r="C31" s="228">
        <v>1427</v>
      </c>
      <c r="D31" s="215">
        <f>+B31+C31</f>
        <v>2989</v>
      </c>
      <c r="E31" s="186">
        <v>943</v>
      </c>
      <c r="F31" s="182">
        <v>2046</v>
      </c>
      <c r="G31" s="215">
        <f>+E31+F31</f>
        <v>2989</v>
      </c>
      <c r="H31" s="216" t="s">
        <v>74</v>
      </c>
      <c r="I31" s="160" t="s">
        <v>74</v>
      </c>
      <c r="J31" s="217" t="s">
        <v>74</v>
      </c>
      <c r="K31" s="160">
        <v>2989</v>
      </c>
      <c r="L31" s="218">
        <f>+K31</f>
        <v>2989</v>
      </c>
    </row>
    <row r="32" spans="1:15" s="2" customFormat="1" ht="12" x14ac:dyDescent="0.2">
      <c r="A32" s="214">
        <v>7</v>
      </c>
      <c r="B32" s="219" t="s">
        <v>74</v>
      </c>
      <c r="C32" s="220" t="s">
        <v>74</v>
      </c>
      <c r="D32" s="221" t="s">
        <v>74</v>
      </c>
      <c r="E32" s="219" t="s">
        <v>74</v>
      </c>
      <c r="F32" s="220" t="s">
        <v>74</v>
      </c>
      <c r="G32" s="221" t="s">
        <v>74</v>
      </c>
      <c r="H32" s="216" t="s">
        <v>74</v>
      </c>
      <c r="I32" s="160" t="s">
        <v>74</v>
      </c>
      <c r="J32" s="217" t="s">
        <v>74</v>
      </c>
      <c r="K32" s="160" t="s">
        <v>74</v>
      </c>
      <c r="L32" s="218" t="s">
        <v>74</v>
      </c>
    </row>
    <row r="33" spans="1:37" s="2" customFormat="1" ht="12.75" thickBot="1" x14ac:dyDescent="0.25">
      <c r="A33" s="146">
        <v>8</v>
      </c>
      <c r="B33" s="229">
        <v>52</v>
      </c>
      <c r="C33" s="230">
        <v>69</v>
      </c>
      <c r="D33" s="231">
        <f>+B33+C33</f>
        <v>121</v>
      </c>
      <c r="E33" s="232">
        <v>55</v>
      </c>
      <c r="F33" s="233">
        <v>66</v>
      </c>
      <c r="G33" s="234">
        <f>+E33+F33</f>
        <v>121</v>
      </c>
      <c r="H33" s="222" t="s">
        <v>74</v>
      </c>
      <c r="I33" s="223" t="s">
        <v>74</v>
      </c>
      <c r="J33" s="224" t="s">
        <v>74</v>
      </c>
      <c r="K33" s="223" t="s">
        <v>112</v>
      </c>
      <c r="L33" s="225" t="s">
        <v>112</v>
      </c>
    </row>
    <row r="34" spans="1:37" s="2" customFormat="1" ht="12" x14ac:dyDescent="0.2">
      <c r="F34" s="112"/>
      <c r="M34" s="1"/>
      <c r="N34" s="1"/>
    </row>
    <row r="35" spans="1:37" s="2" customFormat="1" ht="12" x14ac:dyDescent="0.2">
      <c r="A35" s="76" t="s">
        <v>14</v>
      </c>
      <c r="B35" s="76"/>
      <c r="C35" s="76"/>
      <c r="D35" s="76"/>
      <c r="E35" s="76"/>
      <c r="F35" s="76"/>
      <c r="G35" s="76"/>
      <c r="H35" s="76"/>
      <c r="I35" s="76"/>
      <c r="J35" s="76"/>
      <c r="K35" s="76"/>
      <c r="L35" s="76"/>
      <c r="M35" s="76"/>
      <c r="N35" s="76"/>
      <c r="O35" s="76"/>
    </row>
    <row r="36" spans="1:37" s="2" customFormat="1" ht="12.75" thickBot="1" x14ac:dyDescent="0.25"/>
    <row r="37" spans="1:37" s="1" customFormat="1" ht="12" x14ac:dyDescent="0.2">
      <c r="A37" s="86" t="s">
        <v>48</v>
      </c>
      <c r="B37" s="77"/>
      <c r="C37" s="77"/>
      <c r="D37" s="77"/>
      <c r="E37" s="77"/>
      <c r="F37" s="77"/>
      <c r="G37" s="77"/>
      <c r="H37" s="77"/>
      <c r="I37" s="77"/>
      <c r="J37" s="77"/>
      <c r="K37" s="77"/>
      <c r="L37" s="77"/>
      <c r="M37" s="77"/>
      <c r="N37" s="77"/>
      <c r="O37" s="78"/>
      <c r="P37" s="2"/>
      <c r="Q37" s="2"/>
      <c r="R37" s="2"/>
      <c r="S37" s="2"/>
      <c r="T37" s="2"/>
      <c r="U37" s="2"/>
      <c r="V37" s="2"/>
      <c r="W37" s="2"/>
      <c r="X37" s="2"/>
      <c r="Y37" s="2"/>
      <c r="Z37" s="2"/>
      <c r="AA37" s="2"/>
    </row>
    <row r="38" spans="1:37" s="2" customFormat="1" ht="147.75" customHeight="1" thickBot="1" x14ac:dyDescent="0.25">
      <c r="A38" s="264" t="s">
        <v>115</v>
      </c>
      <c r="B38" s="265"/>
      <c r="C38" s="265"/>
      <c r="D38" s="265"/>
      <c r="E38" s="265"/>
      <c r="F38" s="265"/>
      <c r="G38" s="265"/>
      <c r="H38" s="265"/>
      <c r="I38" s="265"/>
      <c r="J38" s="265"/>
      <c r="K38" s="265"/>
      <c r="L38" s="265"/>
      <c r="M38" s="265"/>
      <c r="N38" s="265"/>
      <c r="O38" s="266"/>
    </row>
    <row r="39" spans="1:37" s="1" customFormat="1" ht="12.75" thickBo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7" s="1" customFormat="1" ht="12" x14ac:dyDescent="0.2">
      <c r="A40" s="87" t="s">
        <v>49</v>
      </c>
      <c r="B40" s="79"/>
      <c r="C40" s="79"/>
      <c r="D40" s="79"/>
      <c r="E40" s="79"/>
      <c r="F40" s="79"/>
      <c r="G40" s="79"/>
      <c r="H40" s="79"/>
      <c r="I40" s="79"/>
      <c r="J40" s="79"/>
      <c r="K40" s="79"/>
      <c r="L40" s="79"/>
      <c r="M40" s="79"/>
      <c r="N40" s="79"/>
      <c r="O40" s="78"/>
      <c r="P40" s="2"/>
      <c r="Q40" s="2"/>
      <c r="R40" s="2"/>
      <c r="S40" s="2"/>
      <c r="T40" s="2"/>
      <c r="U40" s="2"/>
      <c r="V40" s="2"/>
      <c r="W40" s="2"/>
      <c r="X40" s="2"/>
      <c r="Y40" s="2"/>
      <c r="Z40" s="2"/>
      <c r="AA40" s="2"/>
      <c r="AB40" s="2"/>
      <c r="AC40" s="2"/>
      <c r="AD40" s="2"/>
      <c r="AE40" s="2"/>
      <c r="AF40" s="2"/>
      <c r="AG40" s="2"/>
      <c r="AH40" s="2"/>
      <c r="AI40" s="2"/>
      <c r="AJ40" s="2"/>
      <c r="AK40" s="2"/>
    </row>
    <row r="41" spans="1:37" s="2" customFormat="1" ht="54" customHeight="1" thickBot="1" x14ac:dyDescent="0.25">
      <c r="A41" s="264" t="s">
        <v>97</v>
      </c>
      <c r="B41" s="265"/>
      <c r="C41" s="265"/>
      <c r="D41" s="265"/>
      <c r="E41" s="265"/>
      <c r="F41" s="265"/>
      <c r="G41" s="265"/>
      <c r="H41" s="265"/>
      <c r="I41" s="265"/>
      <c r="J41" s="265"/>
      <c r="K41" s="265"/>
      <c r="L41" s="265"/>
      <c r="M41" s="265"/>
      <c r="N41" s="265"/>
      <c r="O41" s="266"/>
    </row>
  </sheetData>
  <mergeCells count="13">
    <mergeCell ref="A41:O41"/>
    <mergeCell ref="A24:A25"/>
    <mergeCell ref="B24:D24"/>
    <mergeCell ref="A38:O38"/>
    <mergeCell ref="E24:G24"/>
    <mergeCell ref="H24:L24"/>
    <mergeCell ref="A23:L23"/>
    <mergeCell ref="B4:O4"/>
    <mergeCell ref="B6:O6"/>
    <mergeCell ref="A10:A11"/>
    <mergeCell ref="B10:H10"/>
    <mergeCell ref="I10:K10"/>
    <mergeCell ref="L10:O10"/>
  </mergeCells>
  <phoneticPr fontId="0" type="noConversion"/>
  <pageMargins left="0" right="0" top="0.59055118110236227" bottom="0" header="0" footer="0"/>
  <pageSetup scale="65" fitToHeight="10" orientation="landscape" r:id="rId1"/>
  <rowBreaks count="1" manualBreakCount="1">
    <brk id="1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showOutlineSymbols="0" view="pageBreakPreview" zoomScaleNormal="98" zoomScaleSheetLayoutView="100" workbookViewId="0">
      <selection activeCell="F2" sqref="F2:L32"/>
    </sheetView>
  </sheetViews>
  <sheetFormatPr baseColWidth="10" defaultColWidth="6.85546875" defaultRowHeight="12.75" customHeight="1" x14ac:dyDescent="0.25"/>
  <cols>
    <col min="1" max="1" width="16" style="235" customWidth="1"/>
    <col min="2" max="2" width="16" style="236" customWidth="1"/>
    <col min="3" max="3" width="15.140625" style="237" bestFit="1" customWidth="1"/>
    <col min="4" max="4" width="14.28515625" style="237" bestFit="1" customWidth="1"/>
    <col min="5" max="5" width="9.7109375" style="237" customWidth="1"/>
    <col min="6" max="6" width="14" style="237" customWidth="1"/>
    <col min="7" max="7" width="14.7109375" style="237" bestFit="1" customWidth="1"/>
    <col min="8" max="8" width="14.5703125" style="237" customWidth="1"/>
    <col min="9" max="9" width="12.7109375" style="237" customWidth="1"/>
    <col min="10" max="10" width="16.7109375" style="238" customWidth="1"/>
    <col min="11" max="11" width="14.28515625" style="237" bestFit="1" customWidth="1"/>
    <col min="12" max="12" width="18.7109375" style="237" customWidth="1"/>
    <col min="13" max="14" width="12.7109375" style="237" customWidth="1"/>
    <col min="15" max="16384" width="6.85546875" style="235"/>
  </cols>
  <sheetData>
    <row r="1" spans="1:14" ht="15" customHeight="1" x14ac:dyDescent="0.25"/>
    <row r="2" spans="1:14" s="243" customFormat="1" ht="25.5" x14ac:dyDescent="0.25">
      <c r="A2" s="239" t="s">
        <v>106</v>
      </c>
      <c r="B2" s="325" t="s">
        <v>107</v>
      </c>
      <c r="C2" s="325"/>
      <c r="D2" s="325"/>
      <c r="E2" s="240"/>
      <c r="F2" s="325"/>
      <c r="G2" s="325"/>
      <c r="H2" s="325"/>
      <c r="I2" s="240"/>
      <c r="J2" s="241"/>
      <c r="K2" s="240"/>
      <c r="L2" s="240"/>
      <c r="M2" s="242"/>
      <c r="N2" s="242"/>
    </row>
    <row r="3" spans="1:14" ht="38.25" customHeight="1" x14ac:dyDescent="0.25">
      <c r="A3" s="244"/>
      <c r="B3" s="245" t="s">
        <v>108</v>
      </c>
      <c r="C3" s="246" t="s">
        <v>109</v>
      </c>
      <c r="D3" s="246" t="s">
        <v>110</v>
      </c>
      <c r="E3" s="247"/>
      <c r="F3" s="245"/>
      <c r="G3" s="246"/>
      <c r="H3" s="246"/>
      <c r="I3" s="247"/>
      <c r="J3" s="248"/>
      <c r="K3" s="247"/>
      <c r="L3" s="247"/>
    </row>
    <row r="4" spans="1:14" ht="15" customHeight="1" x14ac:dyDescent="0.25">
      <c r="A4" s="244"/>
      <c r="B4" s="249"/>
      <c r="C4" s="250"/>
      <c r="D4" s="250"/>
      <c r="E4" s="250"/>
      <c r="F4" s="250"/>
      <c r="G4" s="250"/>
      <c r="H4" s="250"/>
      <c r="I4" s="250"/>
      <c r="J4" s="251"/>
      <c r="K4" s="250"/>
      <c r="L4" s="250"/>
    </row>
    <row r="5" spans="1:14" ht="15" customHeight="1" x14ac:dyDescent="0.25">
      <c r="A5" s="244"/>
      <c r="B5" s="249"/>
      <c r="C5" s="250"/>
      <c r="D5" s="250"/>
      <c r="E5" s="250"/>
      <c r="F5" s="250"/>
      <c r="G5" s="250"/>
      <c r="H5" s="250"/>
      <c r="I5" s="250"/>
      <c r="J5" s="251"/>
      <c r="K5" s="250"/>
      <c r="L5" s="250"/>
    </row>
    <row r="6" spans="1:14" ht="15" customHeight="1" x14ac:dyDescent="0.25">
      <c r="A6" s="252">
        <v>11</v>
      </c>
      <c r="B6" s="250">
        <f>73600/2</f>
        <v>36800</v>
      </c>
      <c r="C6" s="250">
        <f>83500/2</f>
        <v>41750</v>
      </c>
      <c r="D6" s="250">
        <f>56410.78/2</f>
        <v>28205.39</v>
      </c>
      <c r="E6" s="250"/>
      <c r="F6" s="250"/>
      <c r="G6" s="250"/>
      <c r="H6" s="250"/>
      <c r="I6" s="250"/>
      <c r="J6" s="253"/>
      <c r="K6" s="247"/>
      <c r="L6" s="247"/>
    </row>
    <row r="7" spans="1:14" ht="15" customHeight="1" x14ac:dyDescent="0.25">
      <c r="A7" s="252"/>
      <c r="B7" s="250"/>
      <c r="C7" s="250"/>
      <c r="D7" s="250"/>
      <c r="E7" s="250"/>
      <c r="F7" s="250"/>
      <c r="G7" s="250"/>
      <c r="H7" s="250"/>
      <c r="I7" s="250"/>
      <c r="J7" s="253"/>
      <c r="K7" s="247"/>
      <c r="L7" s="247"/>
    </row>
    <row r="8" spans="1:14" ht="15" customHeight="1" x14ac:dyDescent="0.25">
      <c r="A8" s="254">
        <v>11.2</v>
      </c>
      <c r="B8" s="250">
        <f>4568094+B6</f>
        <v>4604894</v>
      </c>
      <c r="C8" s="255">
        <f>5020954+C6</f>
        <v>5062704</v>
      </c>
      <c r="D8" s="250">
        <f>4113741.74+D6</f>
        <v>4141947.1300000004</v>
      </c>
      <c r="E8" s="250"/>
      <c r="F8" s="250"/>
      <c r="G8" s="250"/>
      <c r="H8" s="250"/>
      <c r="I8" s="250"/>
      <c r="J8" s="253"/>
      <c r="K8" s="256"/>
      <c r="L8" s="256"/>
    </row>
    <row r="9" spans="1:14" ht="15" customHeight="1" x14ac:dyDescent="0.25">
      <c r="A9" s="254"/>
      <c r="B9" s="249"/>
      <c r="C9" s="250"/>
      <c r="D9" s="250"/>
      <c r="E9" s="250"/>
      <c r="F9" s="250"/>
      <c r="G9" s="250"/>
      <c r="H9" s="250"/>
      <c r="I9" s="250"/>
      <c r="J9" s="251"/>
      <c r="K9" s="250"/>
      <c r="L9" s="250"/>
    </row>
    <row r="10" spans="1:14" ht="15" customHeight="1" x14ac:dyDescent="0.25">
      <c r="A10" s="254">
        <v>11.3</v>
      </c>
      <c r="B10" s="250">
        <f>28115+B6</f>
        <v>64915</v>
      </c>
      <c r="C10" s="250">
        <f>111115+C6</f>
        <v>152865</v>
      </c>
      <c r="D10" s="250">
        <f>19491.2+D6</f>
        <v>47696.59</v>
      </c>
      <c r="E10" s="250"/>
      <c r="F10" s="250"/>
      <c r="G10" s="250"/>
      <c r="H10" s="250"/>
      <c r="I10" s="250"/>
      <c r="J10" s="251"/>
      <c r="K10" s="250"/>
      <c r="L10" s="250"/>
    </row>
    <row r="11" spans="1:14" ht="15" customHeight="1" x14ac:dyDescent="0.25">
      <c r="A11" s="252"/>
      <c r="B11" s="250"/>
      <c r="C11" s="250"/>
      <c r="D11" s="250"/>
      <c r="E11" s="250"/>
      <c r="F11" s="250"/>
      <c r="G11" s="250"/>
      <c r="H11" s="250"/>
      <c r="I11" s="250"/>
      <c r="J11" s="253"/>
      <c r="K11" s="247"/>
      <c r="L11" s="247"/>
    </row>
    <row r="12" spans="1:14" ht="15" customHeight="1" x14ac:dyDescent="0.25">
      <c r="A12" s="252"/>
      <c r="B12" s="247">
        <f>+B8+B10</f>
        <v>4669809</v>
      </c>
      <c r="C12" s="247">
        <f t="shared" ref="C12:D12" si="0">+C8+C10</f>
        <v>5215569</v>
      </c>
      <c r="D12" s="247">
        <f t="shared" si="0"/>
        <v>4189643.72</v>
      </c>
      <c r="E12" s="250"/>
      <c r="F12" s="250"/>
      <c r="G12" s="250"/>
      <c r="H12" s="250"/>
      <c r="I12" s="250"/>
      <c r="J12" s="253"/>
      <c r="K12" s="247"/>
      <c r="L12" s="247"/>
    </row>
    <row r="13" spans="1:14" ht="15" customHeight="1" x14ac:dyDescent="0.25">
      <c r="A13" s="252"/>
      <c r="B13" s="250"/>
      <c r="C13" s="250"/>
      <c r="D13" s="250"/>
      <c r="E13" s="250"/>
      <c r="F13" s="250"/>
      <c r="G13" s="250"/>
      <c r="H13" s="250"/>
      <c r="I13" s="250"/>
      <c r="J13" s="253"/>
      <c r="K13" s="247"/>
      <c r="L13" s="247"/>
    </row>
    <row r="14" spans="1:14" ht="15" customHeight="1" x14ac:dyDescent="0.25">
      <c r="A14" s="254"/>
      <c r="B14" s="250"/>
      <c r="C14" s="250"/>
      <c r="D14" s="250"/>
      <c r="E14" s="250"/>
      <c r="F14" s="250"/>
      <c r="G14" s="250"/>
      <c r="H14" s="250"/>
      <c r="I14" s="250"/>
      <c r="J14" s="251"/>
      <c r="K14" s="250"/>
      <c r="L14" s="250"/>
    </row>
    <row r="15" spans="1:14" ht="15" customHeight="1" x14ac:dyDescent="0.25">
      <c r="A15" s="252">
        <v>12</v>
      </c>
      <c r="B15" s="250">
        <f>265895/3</f>
        <v>88631.666666666672</v>
      </c>
      <c r="C15" s="257">
        <f>275795/3</f>
        <v>91931.666666666672</v>
      </c>
      <c r="D15" s="257">
        <f>248705.73/3</f>
        <v>82901.91</v>
      </c>
      <c r="E15" s="250"/>
      <c r="F15" s="250"/>
      <c r="G15" s="250"/>
      <c r="H15" s="250"/>
      <c r="I15" s="250"/>
      <c r="J15" s="251"/>
      <c r="K15" s="250"/>
      <c r="L15" s="250"/>
    </row>
    <row r="16" spans="1:14" ht="15" customHeight="1" x14ac:dyDescent="0.25">
      <c r="A16" s="254"/>
      <c r="B16" s="249"/>
      <c r="C16" s="257"/>
      <c r="D16" s="257"/>
      <c r="E16" s="250"/>
      <c r="F16" s="250"/>
      <c r="G16" s="250"/>
      <c r="H16" s="250"/>
      <c r="I16" s="250"/>
      <c r="J16" s="251"/>
      <c r="K16" s="250"/>
      <c r="L16" s="250"/>
    </row>
    <row r="17" spans="1:14" ht="15" customHeight="1" x14ac:dyDescent="0.25">
      <c r="A17" s="254">
        <v>12.2</v>
      </c>
      <c r="B17" s="250">
        <f>1770900+B15</f>
        <v>1859531.6666666667</v>
      </c>
      <c r="C17" s="255">
        <f>2016015+C15</f>
        <v>2107946.6666666665</v>
      </c>
      <c r="D17" s="250">
        <f>1522215.18+D15</f>
        <v>1605117.0899999999</v>
      </c>
      <c r="E17" s="250"/>
      <c r="F17" s="250"/>
      <c r="G17" s="250"/>
      <c r="H17" s="250"/>
      <c r="I17" s="250"/>
      <c r="J17" s="253"/>
      <c r="K17" s="247"/>
      <c r="L17" s="247"/>
    </row>
    <row r="18" spans="1:14" ht="15" customHeight="1" x14ac:dyDescent="0.25">
      <c r="A18" s="254"/>
      <c r="B18" s="249"/>
      <c r="C18" s="250"/>
      <c r="D18" s="250"/>
      <c r="E18" s="250"/>
      <c r="F18" s="250"/>
      <c r="G18" s="250"/>
      <c r="H18" s="250"/>
      <c r="I18" s="250"/>
      <c r="J18" s="251"/>
      <c r="K18" s="250"/>
      <c r="L18" s="250"/>
    </row>
    <row r="19" spans="1:14" ht="15" customHeight="1" x14ac:dyDescent="0.25">
      <c r="A19" s="254">
        <v>12.3</v>
      </c>
      <c r="B19" s="250">
        <f>35905+B15</f>
        <v>124536.66666666667</v>
      </c>
      <c r="C19" s="250">
        <f>79905+C15</f>
        <v>171836.66666666669</v>
      </c>
      <c r="D19" s="250">
        <f>60034.61+D15</f>
        <v>142936.52000000002</v>
      </c>
      <c r="E19" s="250"/>
      <c r="F19" s="250"/>
      <c r="G19" s="250"/>
      <c r="H19" s="250"/>
      <c r="I19" s="250"/>
      <c r="J19" s="251"/>
      <c r="K19" s="250"/>
      <c r="L19" s="250"/>
    </row>
    <row r="20" spans="1:14" ht="15" customHeight="1" x14ac:dyDescent="0.25">
      <c r="A20" s="254"/>
      <c r="B20" s="249"/>
      <c r="C20" s="250"/>
      <c r="D20" s="250"/>
      <c r="E20" s="250"/>
      <c r="F20" s="250"/>
      <c r="G20" s="250"/>
      <c r="H20" s="250"/>
      <c r="I20" s="250"/>
      <c r="J20" s="251"/>
      <c r="K20" s="250"/>
      <c r="L20" s="250"/>
    </row>
    <row r="21" spans="1:14" ht="15" customHeight="1" x14ac:dyDescent="0.25">
      <c r="A21" s="254">
        <v>12.3</v>
      </c>
      <c r="B21" s="250">
        <f>11405+B15</f>
        <v>100036.66666666667</v>
      </c>
      <c r="C21" s="250">
        <f>12405+C15</f>
        <v>104336.66666666667</v>
      </c>
      <c r="D21" s="250">
        <f>5752.92+D15</f>
        <v>88654.83</v>
      </c>
      <c r="E21" s="250"/>
      <c r="F21" s="250"/>
      <c r="G21" s="250"/>
      <c r="H21" s="250"/>
      <c r="I21" s="250"/>
      <c r="J21" s="251"/>
      <c r="K21" s="250"/>
      <c r="L21" s="250"/>
    </row>
    <row r="22" spans="1:14" s="261" customFormat="1" ht="15" customHeight="1" x14ac:dyDescent="0.25">
      <c r="A22" s="258" t="s">
        <v>111</v>
      </c>
      <c r="B22" s="259">
        <f>SUM(B17:B21)</f>
        <v>2084105.0000000002</v>
      </c>
      <c r="C22" s="247">
        <f>SUM(C17:C21)</f>
        <v>2384119.9999999995</v>
      </c>
      <c r="D22" s="247">
        <f>SUM(D17:D21)</f>
        <v>1836708.44</v>
      </c>
      <c r="E22" s="247"/>
      <c r="F22" s="247"/>
      <c r="G22" s="247"/>
      <c r="H22" s="247"/>
      <c r="I22" s="247"/>
      <c r="J22" s="247"/>
      <c r="K22" s="247"/>
      <c r="L22" s="247"/>
      <c r="M22" s="260"/>
      <c r="N22" s="260"/>
    </row>
    <row r="23" spans="1:14" ht="15" customHeight="1" x14ac:dyDescent="0.25">
      <c r="A23" s="254"/>
      <c r="B23" s="249"/>
      <c r="C23" s="250"/>
      <c r="D23" s="250"/>
      <c r="E23" s="250"/>
      <c r="F23" s="250"/>
      <c r="G23" s="250"/>
      <c r="H23" s="250"/>
      <c r="I23" s="250"/>
      <c r="J23" s="251"/>
      <c r="K23" s="250"/>
      <c r="L23" s="250"/>
    </row>
    <row r="24" spans="1:14" ht="15" customHeight="1" x14ac:dyDescent="0.25">
      <c r="A24" s="254"/>
      <c r="B24" s="249"/>
      <c r="C24" s="250"/>
      <c r="D24" s="250"/>
      <c r="E24" s="250"/>
      <c r="F24" s="250"/>
      <c r="G24" s="250"/>
      <c r="H24" s="250"/>
      <c r="I24" s="250"/>
      <c r="J24" s="251"/>
      <c r="K24" s="250"/>
      <c r="L24" s="250"/>
    </row>
    <row r="25" spans="1:14" ht="15" customHeight="1" x14ac:dyDescent="0.25">
      <c r="A25" s="252">
        <v>13</v>
      </c>
      <c r="B25" s="250">
        <f>262295/3</f>
        <v>87431.666666666672</v>
      </c>
      <c r="C25" s="257">
        <f>252995/3</f>
        <v>84331.666666666672</v>
      </c>
      <c r="D25" s="257">
        <f>244977.06/3</f>
        <v>81659.02</v>
      </c>
      <c r="E25" s="262"/>
      <c r="F25" s="262"/>
      <c r="G25" s="250"/>
      <c r="H25" s="250"/>
      <c r="I25" s="250"/>
      <c r="J25" s="251"/>
      <c r="K25" s="250"/>
      <c r="L25" s="250"/>
    </row>
    <row r="26" spans="1:14" ht="15" customHeight="1" x14ac:dyDescent="0.25">
      <c r="A26" s="254"/>
      <c r="B26" s="249"/>
      <c r="C26" s="250"/>
      <c r="D26" s="250"/>
      <c r="E26" s="250"/>
      <c r="F26" s="250"/>
      <c r="G26" s="250"/>
      <c r="H26" s="250"/>
      <c r="I26" s="250"/>
      <c r="J26" s="251"/>
      <c r="K26" s="250"/>
      <c r="L26" s="250"/>
    </row>
    <row r="27" spans="1:14" ht="15" customHeight="1" x14ac:dyDescent="0.25">
      <c r="A27" s="254">
        <v>13.2</v>
      </c>
      <c r="B27" s="256">
        <f>2554329+B25</f>
        <v>2641760.6666666665</v>
      </c>
      <c r="C27" s="250">
        <f>2743254+C25</f>
        <v>2827585.6666666665</v>
      </c>
      <c r="D27" s="250">
        <f>2581941.08+D25</f>
        <v>2663600.1</v>
      </c>
      <c r="E27" s="250"/>
      <c r="F27" s="250"/>
      <c r="G27" s="250"/>
      <c r="H27" s="250"/>
      <c r="I27" s="250"/>
      <c r="J27" s="253"/>
      <c r="K27" s="250"/>
      <c r="L27" s="250"/>
    </row>
    <row r="28" spans="1:14" ht="14.25" customHeight="1" x14ac:dyDescent="0.25">
      <c r="A28" s="254"/>
      <c r="B28" s="250"/>
      <c r="C28" s="250"/>
      <c r="D28" s="250"/>
      <c r="E28" s="250"/>
      <c r="F28" s="250"/>
      <c r="G28" s="250"/>
      <c r="H28" s="250"/>
      <c r="I28" s="250"/>
      <c r="J28" s="253"/>
      <c r="K28" s="250"/>
      <c r="L28" s="250"/>
    </row>
    <row r="29" spans="1:14" ht="15" customHeight="1" x14ac:dyDescent="0.25">
      <c r="A29" s="254">
        <v>13.3</v>
      </c>
      <c r="B29" s="250">
        <f>67665+B25</f>
        <v>155096.66666666669</v>
      </c>
      <c r="C29" s="250">
        <f>67665+C25</f>
        <v>151996.66666666669</v>
      </c>
      <c r="D29" s="250">
        <f>56129.39+D25</f>
        <v>137788.41</v>
      </c>
      <c r="E29" s="250"/>
      <c r="F29" s="250"/>
      <c r="G29" s="250"/>
      <c r="H29" s="250"/>
      <c r="I29" s="250"/>
      <c r="J29" s="253"/>
      <c r="K29" s="250"/>
      <c r="L29" s="250"/>
    </row>
    <row r="30" spans="1:14" ht="15" customHeight="1" x14ac:dyDescent="0.25">
      <c r="A30" s="254"/>
      <c r="B30" s="250"/>
      <c r="C30" s="250"/>
      <c r="D30" s="250"/>
      <c r="E30" s="250"/>
      <c r="F30" s="250"/>
      <c r="G30" s="250"/>
      <c r="H30" s="250"/>
      <c r="I30" s="250"/>
      <c r="J30" s="251"/>
      <c r="K30" s="250"/>
      <c r="L30" s="250"/>
    </row>
    <row r="31" spans="1:14" ht="15" customHeight="1" x14ac:dyDescent="0.25">
      <c r="A31" s="254">
        <v>13.4</v>
      </c>
      <c r="B31" s="250">
        <f>38165+B25</f>
        <v>125596.66666666667</v>
      </c>
      <c r="C31" s="250">
        <f>17665+C25</f>
        <v>101996.66666666667</v>
      </c>
      <c r="D31" s="250">
        <f>4555.57+D25</f>
        <v>86214.59</v>
      </c>
      <c r="E31" s="250"/>
      <c r="F31" s="250"/>
      <c r="G31" s="250"/>
      <c r="H31" s="250"/>
      <c r="I31" s="250"/>
      <c r="J31" s="253"/>
      <c r="K31" s="250"/>
      <c r="L31" s="250"/>
    </row>
    <row r="32" spans="1:14" s="261" customFormat="1" ht="15" customHeight="1" x14ac:dyDescent="0.25">
      <c r="A32" s="258" t="s">
        <v>111</v>
      </c>
      <c r="B32" s="247">
        <f>SUM(B27:B31)</f>
        <v>2922453.9999999995</v>
      </c>
      <c r="C32" s="247">
        <f>SUM(C27:C31)</f>
        <v>3081578.9999999995</v>
      </c>
      <c r="D32" s="247">
        <f>SUM(D27:D31)</f>
        <v>2887603.1</v>
      </c>
      <c r="E32" s="247"/>
      <c r="F32" s="247"/>
      <c r="G32" s="247"/>
      <c r="H32" s="247"/>
      <c r="I32" s="247"/>
      <c r="J32" s="247"/>
      <c r="K32" s="247"/>
      <c r="L32" s="247"/>
      <c r="M32" s="260"/>
      <c r="N32" s="260"/>
    </row>
    <row r="33" spans="1:1" ht="15" customHeight="1" x14ac:dyDescent="0.25">
      <c r="A33" s="263"/>
    </row>
    <row r="34" spans="1:1" ht="15" customHeight="1" x14ac:dyDescent="0.25"/>
    <row r="35" spans="1:1" ht="15" customHeight="1" x14ac:dyDescent="0.25"/>
    <row r="36" spans="1:1" ht="15" customHeight="1" x14ac:dyDescent="0.25"/>
    <row r="37" spans="1:1" ht="15" customHeight="1" x14ac:dyDescent="0.25"/>
    <row r="38" spans="1:1" ht="15" customHeight="1" x14ac:dyDescent="0.25"/>
    <row r="39" spans="1:1" ht="15" customHeight="1" x14ac:dyDescent="0.25"/>
    <row r="40" spans="1:1" ht="15" customHeight="1" x14ac:dyDescent="0.25"/>
    <row r="41" spans="1:1" ht="15" customHeight="1" x14ac:dyDescent="0.25"/>
  </sheetData>
  <mergeCells count="2">
    <mergeCell ref="B2:D2"/>
    <mergeCell ref="F2:H2"/>
  </mergeCells>
  <printOptions horizontalCentered="1"/>
  <pageMargins left="0.62992125984251968" right="0.62992125984251968" top="0.82677165354330717" bottom="0.82677165354330717" header="0" footer="0"/>
  <pageSetup scale="70"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19" zoomScaleSheetLayoutView="100" workbookViewId="0">
      <selection activeCell="F16" sqref="F16"/>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15</v>
      </c>
    </row>
    <row r="2" spans="1:17" ht="15" x14ac:dyDescent="0.25">
      <c r="A2" s="12" t="s">
        <v>16</v>
      </c>
    </row>
    <row r="3" spans="1:17" ht="15" x14ac:dyDescent="0.25">
      <c r="A3" s="12"/>
    </row>
    <row r="4" spans="1:17" ht="15" x14ac:dyDescent="0.25">
      <c r="A4" s="80" t="s">
        <v>33</v>
      </c>
      <c r="B4" s="272"/>
      <c r="C4" s="273"/>
      <c r="D4" s="273"/>
      <c r="E4" s="273"/>
      <c r="F4" s="273"/>
      <c r="G4" s="273"/>
      <c r="H4" s="273"/>
      <c r="I4" s="273"/>
      <c r="J4" s="273"/>
      <c r="K4" s="273"/>
      <c r="L4" s="273"/>
      <c r="M4" s="273"/>
      <c r="N4" s="273"/>
      <c r="O4" s="274"/>
    </row>
    <row r="5" spans="1:17" ht="4.5" customHeight="1" x14ac:dyDescent="0.25">
      <c r="A5" s="14"/>
      <c r="B5" s="15"/>
      <c r="C5" s="15"/>
      <c r="D5" s="15"/>
      <c r="E5" s="15"/>
      <c r="F5" s="15"/>
      <c r="G5" s="15"/>
      <c r="H5" s="15"/>
      <c r="I5" s="15"/>
      <c r="J5" s="15"/>
      <c r="K5" s="15"/>
      <c r="L5" s="15"/>
      <c r="M5" s="15"/>
      <c r="N5" s="15"/>
    </row>
    <row r="6" spans="1:17" ht="15" x14ac:dyDescent="0.25">
      <c r="A6" s="80" t="s">
        <v>34</v>
      </c>
      <c r="B6" s="272"/>
      <c r="C6" s="273"/>
      <c r="D6" s="273"/>
      <c r="E6" s="273"/>
      <c r="F6" s="273"/>
      <c r="G6" s="273"/>
      <c r="H6" s="273"/>
      <c r="I6" s="273"/>
      <c r="J6" s="273"/>
      <c r="K6" s="273"/>
      <c r="L6" s="273"/>
      <c r="M6" s="273"/>
      <c r="N6" s="273"/>
      <c r="O6" s="274"/>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76" t="s">
        <v>35</v>
      </c>
      <c r="B10" s="284" t="s">
        <v>36</v>
      </c>
      <c r="C10" s="270"/>
      <c r="D10" s="270"/>
      <c r="E10" s="270"/>
      <c r="F10" s="270"/>
      <c r="G10" s="270"/>
      <c r="H10" s="271"/>
      <c r="I10" s="284" t="s">
        <v>37</v>
      </c>
      <c r="J10" s="270"/>
      <c r="K10" s="271"/>
      <c r="L10" s="284" t="s">
        <v>40</v>
      </c>
      <c r="M10" s="285"/>
      <c r="N10" s="285"/>
      <c r="O10" s="286"/>
      <c r="P10" s="9"/>
      <c r="Q10" s="9"/>
    </row>
    <row r="11" spans="1:17" s="2" customFormat="1" ht="53.25" customHeight="1" thickBot="1" x14ac:dyDescent="0.25">
      <c r="A11" s="277"/>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69" t="s">
        <v>10</v>
      </c>
      <c r="B25" s="270"/>
      <c r="C25" s="270"/>
      <c r="D25" s="270"/>
      <c r="E25" s="270"/>
      <c r="F25" s="270"/>
      <c r="G25" s="270"/>
      <c r="H25" s="270"/>
      <c r="I25" s="270"/>
      <c r="J25" s="270"/>
      <c r="K25" s="270"/>
      <c r="L25" s="270"/>
      <c r="M25" s="270"/>
      <c r="N25" s="271"/>
    </row>
    <row r="26" spans="1:15" s="2" customFormat="1" ht="32.25" customHeight="1" thickBot="1" x14ac:dyDescent="0.25">
      <c r="A26" s="276" t="s">
        <v>45</v>
      </c>
      <c r="B26" s="279" t="s">
        <v>51</v>
      </c>
      <c r="C26" s="280"/>
      <c r="D26" s="281"/>
      <c r="E26" s="279" t="s">
        <v>46</v>
      </c>
      <c r="F26" s="280"/>
      <c r="G26" s="280"/>
      <c r="H26" s="280"/>
      <c r="I26" s="281"/>
      <c r="J26" s="279" t="s">
        <v>47</v>
      </c>
      <c r="K26" s="282"/>
      <c r="L26" s="282"/>
      <c r="M26" s="282"/>
      <c r="N26" s="283"/>
    </row>
    <row r="27" spans="1:15" s="2" customFormat="1" ht="53.25" customHeight="1" thickBot="1" x14ac:dyDescent="0.25">
      <c r="A27" s="277"/>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SUM(E29:H29)</f>
        <v>0</v>
      </c>
      <c r="J29" s="50"/>
      <c r="K29" s="37"/>
      <c r="L29" s="51"/>
      <c r="M29" s="37"/>
      <c r="N29" s="43">
        <f t="shared" ref="N29:N40" si="1">SUM(J29:M29)</f>
        <v>0</v>
      </c>
    </row>
    <row r="30" spans="1:15" s="2" customFormat="1" ht="12" x14ac:dyDescent="0.2">
      <c r="A30" s="33"/>
      <c r="B30" s="42"/>
      <c r="C30" s="37"/>
      <c r="D30" s="43">
        <f t="shared" si="0"/>
        <v>0</v>
      </c>
      <c r="E30" s="42"/>
      <c r="F30" s="37"/>
      <c r="G30" s="37"/>
      <c r="H30" s="37"/>
      <c r="I30" s="45">
        <f t="shared" ref="I30:I40" si="2">SUM(E30:H30)</f>
        <v>0</v>
      </c>
      <c r="J30" s="50"/>
      <c r="K30" s="37"/>
      <c r="L30" s="51"/>
      <c r="M30" s="37"/>
      <c r="N30" s="43">
        <f t="shared" si="1"/>
        <v>0</v>
      </c>
    </row>
    <row r="31" spans="1:15" s="2" customFormat="1" ht="12" x14ac:dyDescent="0.2">
      <c r="A31" s="33"/>
      <c r="B31" s="42"/>
      <c r="C31" s="37"/>
      <c r="D31" s="43">
        <f t="shared" si="0"/>
        <v>0</v>
      </c>
      <c r="E31" s="42"/>
      <c r="F31" s="37"/>
      <c r="G31" s="37"/>
      <c r="H31" s="37"/>
      <c r="I31" s="45">
        <f t="shared" si="2"/>
        <v>0</v>
      </c>
      <c r="J31" s="50"/>
      <c r="K31" s="37"/>
      <c r="L31" s="51"/>
      <c r="M31" s="37"/>
      <c r="N31" s="43">
        <f t="shared" si="1"/>
        <v>0</v>
      </c>
    </row>
    <row r="32" spans="1:15" s="2" customFormat="1" ht="12" x14ac:dyDescent="0.2">
      <c r="A32" s="33"/>
      <c r="B32" s="42"/>
      <c r="C32" s="37"/>
      <c r="D32" s="43">
        <f t="shared" si="0"/>
        <v>0</v>
      </c>
      <c r="E32" s="42"/>
      <c r="F32" s="37"/>
      <c r="G32" s="37"/>
      <c r="H32" s="37"/>
      <c r="I32" s="45">
        <f t="shared" si="2"/>
        <v>0</v>
      </c>
      <c r="J32" s="50"/>
      <c r="K32" s="37"/>
      <c r="L32" s="51"/>
      <c r="M32" s="37"/>
      <c r="N32" s="43">
        <f t="shared" si="1"/>
        <v>0</v>
      </c>
    </row>
    <row r="33" spans="1:37" s="2" customFormat="1" ht="12" x14ac:dyDescent="0.2">
      <c r="A33" s="33"/>
      <c r="B33" s="42"/>
      <c r="C33" s="37"/>
      <c r="D33" s="43">
        <f t="shared" si="0"/>
        <v>0</v>
      </c>
      <c r="E33" s="42"/>
      <c r="F33" s="37"/>
      <c r="G33" s="37"/>
      <c r="H33" s="37"/>
      <c r="I33" s="45">
        <f t="shared" si="2"/>
        <v>0</v>
      </c>
      <c r="J33" s="50"/>
      <c r="K33" s="37"/>
      <c r="L33" s="51"/>
      <c r="M33" s="37"/>
      <c r="N33" s="43">
        <f t="shared" si="1"/>
        <v>0</v>
      </c>
    </row>
    <row r="34" spans="1:37" s="2" customFormat="1" ht="12" x14ac:dyDescent="0.2">
      <c r="A34" s="33"/>
      <c r="B34" s="42"/>
      <c r="C34" s="37"/>
      <c r="D34" s="43">
        <f t="shared" si="0"/>
        <v>0</v>
      </c>
      <c r="E34" s="42"/>
      <c r="F34" s="37"/>
      <c r="G34" s="37"/>
      <c r="H34" s="37"/>
      <c r="I34" s="45">
        <f t="shared" si="2"/>
        <v>0</v>
      </c>
      <c r="J34" s="50"/>
      <c r="K34" s="37"/>
      <c r="L34" s="51"/>
      <c r="M34" s="37"/>
      <c r="N34" s="43">
        <f t="shared" si="1"/>
        <v>0</v>
      </c>
    </row>
    <row r="35" spans="1:37" s="2" customFormat="1" ht="12" x14ac:dyDescent="0.2">
      <c r="A35" s="33"/>
      <c r="B35" s="42"/>
      <c r="C35" s="37"/>
      <c r="D35" s="43">
        <f t="shared" si="0"/>
        <v>0</v>
      </c>
      <c r="E35" s="42"/>
      <c r="F35" s="37"/>
      <c r="G35" s="37"/>
      <c r="H35" s="37"/>
      <c r="I35" s="45">
        <f t="shared" si="2"/>
        <v>0</v>
      </c>
      <c r="J35" s="50"/>
      <c r="K35" s="37"/>
      <c r="L35" s="51"/>
      <c r="M35" s="37"/>
      <c r="N35" s="43">
        <f t="shared" si="1"/>
        <v>0</v>
      </c>
    </row>
    <row r="36" spans="1:37" s="2" customFormat="1" ht="12" x14ac:dyDescent="0.2">
      <c r="A36" s="33"/>
      <c r="B36" s="42"/>
      <c r="C36" s="37"/>
      <c r="D36" s="43">
        <f t="shared" si="0"/>
        <v>0</v>
      </c>
      <c r="E36" s="42"/>
      <c r="F36" s="37"/>
      <c r="G36" s="37"/>
      <c r="H36" s="37"/>
      <c r="I36" s="45">
        <f t="shared" si="2"/>
        <v>0</v>
      </c>
      <c r="J36" s="50"/>
      <c r="K36" s="37"/>
      <c r="L36" s="51"/>
      <c r="M36" s="37"/>
      <c r="N36" s="43">
        <f t="shared" si="1"/>
        <v>0</v>
      </c>
    </row>
    <row r="37" spans="1:37" s="2" customFormat="1" ht="12" x14ac:dyDescent="0.2">
      <c r="A37" s="35"/>
      <c r="B37" s="42"/>
      <c r="C37" s="37"/>
      <c r="D37" s="43">
        <f t="shared" si="0"/>
        <v>0</v>
      </c>
      <c r="E37" s="42"/>
      <c r="F37" s="37"/>
      <c r="G37" s="37"/>
      <c r="H37" s="37"/>
      <c r="I37" s="45">
        <f t="shared" si="2"/>
        <v>0</v>
      </c>
      <c r="J37" s="50"/>
      <c r="K37" s="37"/>
      <c r="L37" s="51"/>
      <c r="M37" s="37"/>
      <c r="N37" s="43">
        <f t="shared" si="1"/>
        <v>0</v>
      </c>
    </row>
    <row r="38" spans="1:37" s="2" customFormat="1" ht="12" x14ac:dyDescent="0.2">
      <c r="A38" s="35"/>
      <c r="B38" s="42"/>
      <c r="C38" s="37"/>
      <c r="D38" s="43">
        <f t="shared" si="0"/>
        <v>0</v>
      </c>
      <c r="E38" s="42"/>
      <c r="F38" s="37"/>
      <c r="G38" s="37"/>
      <c r="H38" s="37"/>
      <c r="I38" s="45">
        <f t="shared" si="2"/>
        <v>0</v>
      </c>
      <c r="J38" s="50"/>
      <c r="K38" s="37"/>
      <c r="L38" s="51"/>
      <c r="M38" s="37"/>
      <c r="N38" s="43">
        <f t="shared" si="1"/>
        <v>0</v>
      </c>
    </row>
    <row r="39" spans="1:37" s="2" customFormat="1" ht="12" x14ac:dyDescent="0.2">
      <c r="A39" s="35"/>
      <c r="B39" s="44"/>
      <c r="C39" s="38"/>
      <c r="D39" s="45">
        <f t="shared" si="0"/>
        <v>0</v>
      </c>
      <c r="E39" s="44"/>
      <c r="F39" s="38"/>
      <c r="G39" s="38"/>
      <c r="H39" s="38"/>
      <c r="I39" s="45">
        <f t="shared" si="2"/>
        <v>0</v>
      </c>
      <c r="J39" s="52"/>
      <c r="K39" s="38"/>
      <c r="L39" s="53"/>
      <c r="M39" s="38"/>
      <c r="N39" s="45">
        <f t="shared" si="1"/>
        <v>0</v>
      </c>
    </row>
    <row r="40" spans="1:37" s="2" customFormat="1" ht="12.75" thickBot="1" x14ac:dyDescent="0.25">
      <c r="A40" s="34"/>
      <c r="B40" s="46"/>
      <c r="C40" s="39"/>
      <c r="D40" s="47">
        <f t="shared" si="0"/>
        <v>0</v>
      </c>
      <c r="E40" s="46"/>
      <c r="F40" s="39"/>
      <c r="G40" s="39"/>
      <c r="H40" s="39"/>
      <c r="I40" s="47">
        <f t="shared" si="2"/>
        <v>0</v>
      </c>
      <c r="J40" s="54"/>
      <c r="K40" s="39"/>
      <c r="L40" s="55"/>
      <c r="M40" s="39"/>
      <c r="N40" s="47">
        <f t="shared" si="1"/>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64"/>
      <c r="B45" s="265"/>
      <c r="C45" s="265"/>
      <c r="D45" s="265"/>
      <c r="E45" s="265"/>
      <c r="F45" s="265"/>
      <c r="G45" s="265"/>
      <c r="H45" s="265"/>
      <c r="I45" s="265"/>
      <c r="J45" s="265"/>
      <c r="K45" s="265"/>
      <c r="L45" s="265"/>
      <c r="M45" s="265"/>
      <c r="N45" s="265"/>
      <c r="O45" s="266"/>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64"/>
      <c r="B48" s="265"/>
      <c r="C48" s="265"/>
      <c r="D48" s="265"/>
      <c r="E48" s="265"/>
      <c r="F48" s="265"/>
      <c r="G48" s="265"/>
      <c r="H48" s="265"/>
      <c r="I48" s="265"/>
      <c r="J48" s="265"/>
      <c r="K48" s="265"/>
      <c r="L48" s="265"/>
      <c r="M48" s="265"/>
      <c r="N48" s="265"/>
      <c r="O48" s="266"/>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7" zoomScaleSheetLayoutView="100" workbookViewId="0">
      <selection activeCell="A25" sqref="A20:N25"/>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17</v>
      </c>
    </row>
    <row r="2" spans="1:17" ht="15" x14ac:dyDescent="0.25">
      <c r="A2" s="12" t="s">
        <v>18</v>
      </c>
    </row>
    <row r="3" spans="1:17" ht="15" x14ac:dyDescent="0.25">
      <c r="A3" s="12"/>
    </row>
    <row r="4" spans="1:17" ht="15" x14ac:dyDescent="0.25">
      <c r="A4" s="80" t="s">
        <v>33</v>
      </c>
      <c r="B4" s="272"/>
      <c r="C4" s="273"/>
      <c r="D4" s="273"/>
      <c r="E4" s="273"/>
      <c r="F4" s="273"/>
      <c r="G4" s="273"/>
      <c r="H4" s="273"/>
      <c r="I4" s="273"/>
      <c r="J4" s="273"/>
      <c r="K4" s="273"/>
      <c r="L4" s="273"/>
      <c r="M4" s="273"/>
      <c r="N4" s="273"/>
      <c r="O4" s="274"/>
    </row>
    <row r="5" spans="1:17" ht="4.5" customHeight="1" x14ac:dyDescent="0.25">
      <c r="A5" s="14"/>
      <c r="B5" s="15"/>
      <c r="C5" s="15"/>
      <c r="D5" s="15"/>
      <c r="E5" s="15"/>
      <c r="F5" s="15"/>
      <c r="G5" s="15"/>
      <c r="H5" s="15"/>
      <c r="I5" s="15"/>
      <c r="J5" s="15"/>
      <c r="K5" s="15"/>
      <c r="L5" s="15"/>
      <c r="M5" s="15"/>
      <c r="N5" s="15"/>
    </row>
    <row r="6" spans="1:17" ht="15" x14ac:dyDescent="0.25">
      <c r="A6" s="80" t="s">
        <v>34</v>
      </c>
      <c r="B6" s="272"/>
      <c r="C6" s="273"/>
      <c r="D6" s="273"/>
      <c r="E6" s="273"/>
      <c r="F6" s="273"/>
      <c r="G6" s="273"/>
      <c r="H6" s="273"/>
      <c r="I6" s="273"/>
      <c r="J6" s="273"/>
      <c r="K6" s="273"/>
      <c r="L6" s="273"/>
      <c r="M6" s="273"/>
      <c r="N6" s="273"/>
      <c r="O6" s="274"/>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76" t="s">
        <v>35</v>
      </c>
      <c r="B10" s="284" t="s">
        <v>36</v>
      </c>
      <c r="C10" s="270"/>
      <c r="D10" s="270"/>
      <c r="E10" s="270"/>
      <c r="F10" s="270"/>
      <c r="G10" s="270"/>
      <c r="H10" s="271"/>
      <c r="I10" s="284" t="s">
        <v>37</v>
      </c>
      <c r="J10" s="270"/>
      <c r="K10" s="271"/>
      <c r="L10" s="284" t="s">
        <v>40</v>
      </c>
      <c r="M10" s="285"/>
      <c r="N10" s="285"/>
      <c r="O10" s="286"/>
      <c r="P10" s="9"/>
      <c r="Q10" s="9"/>
    </row>
    <row r="11" spans="1:17" s="2" customFormat="1" ht="53.25" customHeight="1" thickBot="1" x14ac:dyDescent="0.25">
      <c r="A11" s="277"/>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69" t="s">
        <v>10</v>
      </c>
      <c r="B25" s="270"/>
      <c r="C25" s="270"/>
      <c r="D25" s="270"/>
      <c r="E25" s="270"/>
      <c r="F25" s="270"/>
      <c r="G25" s="270"/>
      <c r="H25" s="270"/>
      <c r="I25" s="270"/>
      <c r="J25" s="270"/>
      <c r="K25" s="270"/>
      <c r="L25" s="270"/>
      <c r="M25" s="270"/>
      <c r="N25" s="271"/>
    </row>
    <row r="26" spans="1:15" s="2" customFormat="1" ht="32.25" customHeight="1" thickBot="1" x14ac:dyDescent="0.25">
      <c r="A26" s="276" t="s">
        <v>45</v>
      </c>
      <c r="B26" s="279" t="s">
        <v>51</v>
      </c>
      <c r="C26" s="280"/>
      <c r="D26" s="281"/>
      <c r="E26" s="279" t="s">
        <v>46</v>
      </c>
      <c r="F26" s="280"/>
      <c r="G26" s="280"/>
      <c r="H26" s="280"/>
      <c r="I26" s="281"/>
      <c r="J26" s="279" t="s">
        <v>47</v>
      </c>
      <c r="K26" s="282"/>
      <c r="L26" s="282"/>
      <c r="M26" s="282"/>
      <c r="N26" s="283"/>
    </row>
    <row r="27" spans="1:15" s="2" customFormat="1" ht="53.25" customHeight="1" thickBot="1" x14ac:dyDescent="0.25">
      <c r="A27" s="277"/>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64"/>
      <c r="B45" s="265"/>
      <c r="C45" s="265"/>
      <c r="D45" s="265"/>
      <c r="E45" s="265"/>
      <c r="F45" s="265"/>
      <c r="G45" s="265"/>
      <c r="H45" s="265"/>
      <c r="I45" s="265"/>
      <c r="J45" s="265"/>
      <c r="K45" s="265"/>
      <c r="L45" s="265"/>
      <c r="M45" s="265"/>
      <c r="N45" s="265"/>
      <c r="O45" s="266"/>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64"/>
      <c r="B48" s="265"/>
      <c r="C48" s="265"/>
      <c r="D48" s="265"/>
      <c r="E48" s="265"/>
      <c r="F48" s="265"/>
      <c r="G48" s="265"/>
      <c r="H48" s="265"/>
      <c r="I48" s="265"/>
      <c r="J48" s="265"/>
      <c r="K48" s="265"/>
      <c r="L48" s="265"/>
      <c r="M48" s="265"/>
      <c r="N48" s="265"/>
      <c r="O48" s="266"/>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E21" sqref="E21"/>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19</v>
      </c>
    </row>
    <row r="2" spans="1:17" ht="15" x14ac:dyDescent="0.25">
      <c r="A2" s="12" t="s">
        <v>20</v>
      </c>
    </row>
    <row r="3" spans="1:17" ht="15" x14ac:dyDescent="0.25">
      <c r="A3" s="12"/>
    </row>
    <row r="4" spans="1:17" ht="15" x14ac:dyDescent="0.25">
      <c r="A4" s="80" t="s">
        <v>33</v>
      </c>
      <c r="B4" s="272"/>
      <c r="C4" s="273"/>
      <c r="D4" s="273"/>
      <c r="E4" s="273"/>
      <c r="F4" s="273"/>
      <c r="G4" s="273"/>
      <c r="H4" s="273"/>
      <c r="I4" s="273"/>
      <c r="J4" s="273"/>
      <c r="K4" s="273"/>
      <c r="L4" s="273"/>
      <c r="M4" s="273"/>
      <c r="N4" s="273"/>
      <c r="O4" s="274"/>
    </row>
    <row r="5" spans="1:17" ht="4.5" customHeight="1" x14ac:dyDescent="0.25">
      <c r="A5" s="14"/>
      <c r="B5" s="15"/>
      <c r="C5" s="15"/>
      <c r="D5" s="15"/>
      <c r="E5" s="15"/>
      <c r="F5" s="15"/>
      <c r="G5" s="15"/>
      <c r="H5" s="15"/>
      <c r="I5" s="15"/>
      <c r="J5" s="15"/>
      <c r="K5" s="15"/>
      <c r="L5" s="15"/>
      <c r="M5" s="15"/>
      <c r="N5" s="15"/>
    </row>
    <row r="6" spans="1:17" ht="15" x14ac:dyDescent="0.25">
      <c r="A6" s="80" t="s">
        <v>34</v>
      </c>
      <c r="B6" s="272"/>
      <c r="C6" s="273"/>
      <c r="D6" s="273"/>
      <c r="E6" s="273"/>
      <c r="F6" s="273"/>
      <c r="G6" s="273"/>
      <c r="H6" s="273"/>
      <c r="I6" s="273"/>
      <c r="J6" s="273"/>
      <c r="K6" s="273"/>
      <c r="L6" s="273"/>
      <c r="M6" s="273"/>
      <c r="N6" s="273"/>
      <c r="O6" s="274"/>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76" t="s">
        <v>35</v>
      </c>
      <c r="B10" s="284" t="s">
        <v>36</v>
      </c>
      <c r="C10" s="270"/>
      <c r="D10" s="270"/>
      <c r="E10" s="270"/>
      <c r="F10" s="270"/>
      <c r="G10" s="270"/>
      <c r="H10" s="271"/>
      <c r="I10" s="284" t="s">
        <v>37</v>
      </c>
      <c r="J10" s="270"/>
      <c r="K10" s="271"/>
      <c r="L10" s="284" t="s">
        <v>40</v>
      </c>
      <c r="M10" s="285"/>
      <c r="N10" s="285"/>
      <c r="O10" s="286"/>
      <c r="P10" s="9"/>
      <c r="Q10" s="9"/>
    </row>
    <row r="11" spans="1:17" s="2" customFormat="1" ht="53.25" customHeight="1" thickBot="1" x14ac:dyDescent="0.25">
      <c r="A11" s="277"/>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69" t="s">
        <v>10</v>
      </c>
      <c r="B25" s="270"/>
      <c r="C25" s="270"/>
      <c r="D25" s="270"/>
      <c r="E25" s="270"/>
      <c r="F25" s="270"/>
      <c r="G25" s="270"/>
      <c r="H25" s="270"/>
      <c r="I25" s="270"/>
      <c r="J25" s="270"/>
      <c r="K25" s="270"/>
      <c r="L25" s="270"/>
      <c r="M25" s="270"/>
      <c r="N25" s="271"/>
    </row>
    <row r="26" spans="1:15" s="2" customFormat="1" ht="32.25" customHeight="1" thickBot="1" x14ac:dyDescent="0.25">
      <c r="A26" s="276" t="s">
        <v>45</v>
      </c>
      <c r="B26" s="279" t="s">
        <v>51</v>
      </c>
      <c r="C26" s="280"/>
      <c r="D26" s="281"/>
      <c r="E26" s="279" t="s">
        <v>46</v>
      </c>
      <c r="F26" s="280"/>
      <c r="G26" s="280"/>
      <c r="H26" s="280"/>
      <c r="I26" s="281"/>
      <c r="J26" s="279" t="s">
        <v>47</v>
      </c>
      <c r="K26" s="282"/>
      <c r="L26" s="282"/>
      <c r="M26" s="282"/>
      <c r="N26" s="283"/>
    </row>
    <row r="27" spans="1:15" s="2" customFormat="1" ht="53.25" customHeight="1" thickBot="1" x14ac:dyDescent="0.25">
      <c r="A27" s="277"/>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64"/>
      <c r="B45" s="265"/>
      <c r="C45" s="265"/>
      <c r="D45" s="265"/>
      <c r="E45" s="265"/>
      <c r="F45" s="265"/>
      <c r="G45" s="265"/>
      <c r="H45" s="265"/>
      <c r="I45" s="265"/>
      <c r="J45" s="265"/>
      <c r="K45" s="265"/>
      <c r="L45" s="265"/>
      <c r="M45" s="265"/>
      <c r="N45" s="265"/>
      <c r="O45" s="266"/>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64"/>
      <c r="B48" s="265"/>
      <c r="C48" s="265"/>
      <c r="D48" s="265"/>
      <c r="E48" s="265"/>
      <c r="F48" s="265"/>
      <c r="G48" s="265"/>
      <c r="H48" s="265"/>
      <c r="I48" s="265"/>
      <c r="J48" s="265"/>
      <c r="K48" s="265"/>
      <c r="L48" s="265"/>
      <c r="M48" s="265"/>
      <c r="N48" s="265"/>
      <c r="O48" s="266"/>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G19" sqref="G19"/>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21</v>
      </c>
    </row>
    <row r="2" spans="1:17" ht="15" x14ac:dyDescent="0.25">
      <c r="A2" s="12" t="s">
        <v>22</v>
      </c>
    </row>
    <row r="3" spans="1:17" ht="15" x14ac:dyDescent="0.25">
      <c r="A3" s="12"/>
    </row>
    <row r="4" spans="1:17" ht="15" x14ac:dyDescent="0.25">
      <c r="A4" s="80" t="s">
        <v>33</v>
      </c>
      <c r="B4" s="272"/>
      <c r="C4" s="273"/>
      <c r="D4" s="273"/>
      <c r="E4" s="273"/>
      <c r="F4" s="273"/>
      <c r="G4" s="273"/>
      <c r="H4" s="273"/>
      <c r="I4" s="273"/>
      <c r="J4" s="273"/>
      <c r="K4" s="273"/>
      <c r="L4" s="273"/>
      <c r="M4" s="273"/>
      <c r="N4" s="273"/>
      <c r="O4" s="274"/>
    </row>
    <row r="5" spans="1:17" ht="4.5" customHeight="1" x14ac:dyDescent="0.25">
      <c r="A5" s="14"/>
      <c r="B5" s="15"/>
      <c r="C5" s="15"/>
      <c r="D5" s="15"/>
      <c r="E5" s="15"/>
      <c r="F5" s="15"/>
      <c r="G5" s="15"/>
      <c r="H5" s="15"/>
      <c r="I5" s="15"/>
      <c r="J5" s="15"/>
      <c r="K5" s="15"/>
      <c r="L5" s="15"/>
      <c r="M5" s="15"/>
      <c r="N5" s="15"/>
    </row>
    <row r="6" spans="1:17" ht="15" x14ac:dyDescent="0.25">
      <c r="A6" s="80" t="s">
        <v>34</v>
      </c>
      <c r="B6" s="272"/>
      <c r="C6" s="273"/>
      <c r="D6" s="273"/>
      <c r="E6" s="273"/>
      <c r="F6" s="273"/>
      <c r="G6" s="273"/>
      <c r="H6" s="273"/>
      <c r="I6" s="273"/>
      <c r="J6" s="273"/>
      <c r="K6" s="273"/>
      <c r="L6" s="273"/>
      <c r="M6" s="273"/>
      <c r="N6" s="273"/>
      <c r="O6" s="274"/>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76" t="s">
        <v>35</v>
      </c>
      <c r="B10" s="284" t="s">
        <v>36</v>
      </c>
      <c r="C10" s="270"/>
      <c r="D10" s="270"/>
      <c r="E10" s="270"/>
      <c r="F10" s="270"/>
      <c r="G10" s="270"/>
      <c r="H10" s="271"/>
      <c r="I10" s="284" t="s">
        <v>37</v>
      </c>
      <c r="J10" s="270"/>
      <c r="K10" s="271"/>
      <c r="L10" s="284" t="s">
        <v>40</v>
      </c>
      <c r="M10" s="285"/>
      <c r="N10" s="285"/>
      <c r="O10" s="286"/>
      <c r="P10" s="9"/>
      <c r="Q10" s="9"/>
    </row>
    <row r="11" spans="1:17" s="2" customFormat="1" ht="53.25" customHeight="1" thickBot="1" x14ac:dyDescent="0.25">
      <c r="A11" s="277"/>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69" t="s">
        <v>10</v>
      </c>
      <c r="B25" s="270"/>
      <c r="C25" s="270"/>
      <c r="D25" s="270"/>
      <c r="E25" s="270"/>
      <c r="F25" s="270"/>
      <c r="G25" s="270"/>
      <c r="H25" s="270"/>
      <c r="I25" s="270"/>
      <c r="J25" s="270"/>
      <c r="K25" s="270"/>
      <c r="L25" s="270"/>
      <c r="M25" s="270"/>
      <c r="N25" s="271"/>
    </row>
    <row r="26" spans="1:15" s="2" customFormat="1" ht="32.25" customHeight="1" thickBot="1" x14ac:dyDescent="0.25">
      <c r="A26" s="276" t="s">
        <v>45</v>
      </c>
      <c r="B26" s="279" t="s">
        <v>51</v>
      </c>
      <c r="C26" s="280"/>
      <c r="D26" s="281"/>
      <c r="E26" s="279" t="s">
        <v>46</v>
      </c>
      <c r="F26" s="280"/>
      <c r="G26" s="280"/>
      <c r="H26" s="280"/>
      <c r="I26" s="281"/>
      <c r="J26" s="279" t="s">
        <v>47</v>
      </c>
      <c r="K26" s="282"/>
      <c r="L26" s="282"/>
      <c r="M26" s="282"/>
      <c r="N26" s="283"/>
    </row>
    <row r="27" spans="1:15" s="2" customFormat="1" ht="53.25" customHeight="1" thickBot="1" x14ac:dyDescent="0.25">
      <c r="A27" s="277"/>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64"/>
      <c r="B45" s="265"/>
      <c r="C45" s="265"/>
      <c r="D45" s="265"/>
      <c r="E45" s="265"/>
      <c r="F45" s="265"/>
      <c r="G45" s="265"/>
      <c r="H45" s="265"/>
      <c r="I45" s="265"/>
      <c r="J45" s="265"/>
      <c r="K45" s="265"/>
      <c r="L45" s="265"/>
      <c r="M45" s="265"/>
      <c r="N45" s="265"/>
      <c r="O45" s="266"/>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64"/>
      <c r="B48" s="265"/>
      <c r="C48" s="265"/>
      <c r="D48" s="265"/>
      <c r="E48" s="265"/>
      <c r="F48" s="265"/>
      <c r="G48" s="265"/>
      <c r="H48" s="265"/>
      <c r="I48" s="265"/>
      <c r="J48" s="265"/>
      <c r="K48" s="265"/>
      <c r="L48" s="265"/>
      <c r="M48" s="265"/>
      <c r="N48" s="265"/>
      <c r="O48" s="266"/>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F17" sqref="F17"/>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23</v>
      </c>
    </row>
    <row r="2" spans="1:17" ht="15" x14ac:dyDescent="0.25">
      <c r="A2" s="12" t="s">
        <v>24</v>
      </c>
    </row>
    <row r="3" spans="1:17" ht="15" x14ac:dyDescent="0.25">
      <c r="A3" s="12"/>
    </row>
    <row r="4" spans="1:17" ht="15" x14ac:dyDescent="0.25">
      <c r="A4" s="80" t="s">
        <v>33</v>
      </c>
      <c r="B4" s="272"/>
      <c r="C4" s="273"/>
      <c r="D4" s="273"/>
      <c r="E4" s="273"/>
      <c r="F4" s="273"/>
      <c r="G4" s="273"/>
      <c r="H4" s="273"/>
      <c r="I4" s="273"/>
      <c r="J4" s="273"/>
      <c r="K4" s="273"/>
      <c r="L4" s="273"/>
      <c r="M4" s="273"/>
      <c r="N4" s="273"/>
      <c r="O4" s="274"/>
    </row>
    <row r="5" spans="1:17" ht="4.5" customHeight="1" x14ac:dyDescent="0.25">
      <c r="A5" s="14"/>
      <c r="B5" s="15"/>
      <c r="C5" s="15"/>
      <c r="D5" s="15"/>
      <c r="E5" s="15"/>
      <c r="F5" s="15"/>
      <c r="G5" s="15"/>
      <c r="H5" s="15"/>
      <c r="I5" s="15"/>
      <c r="J5" s="15"/>
      <c r="K5" s="15"/>
      <c r="L5" s="15"/>
      <c r="M5" s="15"/>
      <c r="N5" s="15"/>
    </row>
    <row r="6" spans="1:17" ht="15" x14ac:dyDescent="0.25">
      <c r="A6" s="80" t="s">
        <v>34</v>
      </c>
      <c r="B6" s="272"/>
      <c r="C6" s="273"/>
      <c r="D6" s="273"/>
      <c r="E6" s="273"/>
      <c r="F6" s="273"/>
      <c r="G6" s="273"/>
      <c r="H6" s="273"/>
      <c r="I6" s="273"/>
      <c r="J6" s="273"/>
      <c r="K6" s="273"/>
      <c r="L6" s="273"/>
      <c r="M6" s="273"/>
      <c r="N6" s="273"/>
      <c r="O6" s="274"/>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76" t="s">
        <v>35</v>
      </c>
      <c r="B10" s="284" t="s">
        <v>36</v>
      </c>
      <c r="C10" s="270"/>
      <c r="D10" s="270"/>
      <c r="E10" s="270"/>
      <c r="F10" s="270"/>
      <c r="G10" s="270"/>
      <c r="H10" s="271"/>
      <c r="I10" s="284" t="s">
        <v>37</v>
      </c>
      <c r="J10" s="270"/>
      <c r="K10" s="271"/>
      <c r="L10" s="284" t="s">
        <v>40</v>
      </c>
      <c r="M10" s="285"/>
      <c r="N10" s="285"/>
      <c r="O10" s="286"/>
      <c r="P10" s="9"/>
      <c r="Q10" s="9"/>
    </row>
    <row r="11" spans="1:17" s="2" customFormat="1" ht="53.25" customHeight="1" thickBot="1" x14ac:dyDescent="0.25">
      <c r="A11" s="277"/>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69" t="s">
        <v>10</v>
      </c>
      <c r="B25" s="270"/>
      <c r="C25" s="270"/>
      <c r="D25" s="270"/>
      <c r="E25" s="270"/>
      <c r="F25" s="270"/>
      <c r="G25" s="270"/>
      <c r="H25" s="270"/>
      <c r="I25" s="270"/>
      <c r="J25" s="270"/>
      <c r="K25" s="270"/>
      <c r="L25" s="270"/>
      <c r="M25" s="270"/>
      <c r="N25" s="271"/>
    </row>
    <row r="26" spans="1:15" s="2" customFormat="1" ht="32.25" customHeight="1" thickBot="1" x14ac:dyDescent="0.25">
      <c r="A26" s="276" t="s">
        <v>45</v>
      </c>
      <c r="B26" s="279" t="s">
        <v>51</v>
      </c>
      <c r="C26" s="280"/>
      <c r="D26" s="281"/>
      <c r="E26" s="279" t="s">
        <v>46</v>
      </c>
      <c r="F26" s="280"/>
      <c r="G26" s="280"/>
      <c r="H26" s="280"/>
      <c r="I26" s="281"/>
      <c r="J26" s="279" t="s">
        <v>47</v>
      </c>
      <c r="K26" s="282"/>
      <c r="L26" s="282"/>
      <c r="M26" s="282"/>
      <c r="N26" s="283"/>
    </row>
    <row r="27" spans="1:15" s="2" customFormat="1" ht="53.25" customHeight="1" thickBot="1" x14ac:dyDescent="0.25">
      <c r="A27" s="277"/>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64"/>
      <c r="B45" s="265"/>
      <c r="C45" s="265"/>
      <c r="D45" s="265"/>
      <c r="E45" s="265"/>
      <c r="F45" s="265"/>
      <c r="G45" s="265"/>
      <c r="H45" s="265"/>
      <c r="I45" s="265"/>
      <c r="J45" s="265"/>
      <c r="K45" s="265"/>
      <c r="L45" s="265"/>
      <c r="M45" s="265"/>
      <c r="N45" s="265"/>
      <c r="O45" s="266"/>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64"/>
      <c r="B48" s="265"/>
      <c r="C48" s="265"/>
      <c r="D48" s="265"/>
      <c r="E48" s="265"/>
      <c r="F48" s="265"/>
      <c r="G48" s="265"/>
      <c r="H48" s="265"/>
      <c r="I48" s="265"/>
      <c r="J48" s="265"/>
      <c r="K48" s="265"/>
      <c r="L48" s="265"/>
      <c r="M48" s="265"/>
      <c r="N48" s="265"/>
      <c r="O48" s="266"/>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M29" sqref="M29"/>
    </sheetView>
  </sheetViews>
  <sheetFormatPr baseColWidth="10" defaultRowHeight="14.25" x14ac:dyDescent="0.2"/>
  <cols>
    <col min="1" max="1" width="15" style="13" customWidth="1"/>
    <col min="2" max="4" width="11.42578125" style="13"/>
    <col min="5" max="5" width="15" style="13" customWidth="1"/>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26</v>
      </c>
    </row>
    <row r="2" spans="1:17" ht="15" x14ac:dyDescent="0.25">
      <c r="A2" s="12" t="s">
        <v>53</v>
      </c>
    </row>
    <row r="3" spans="1:17" ht="15" x14ac:dyDescent="0.25">
      <c r="A3" s="12"/>
    </row>
    <row r="4" spans="1:17" ht="15" x14ac:dyDescent="0.25">
      <c r="A4" s="80" t="s">
        <v>33</v>
      </c>
      <c r="B4" s="272"/>
      <c r="C4" s="273"/>
      <c r="D4" s="273"/>
      <c r="E4" s="273"/>
      <c r="F4" s="273"/>
      <c r="G4" s="273"/>
      <c r="H4" s="273"/>
      <c r="I4" s="273"/>
      <c r="J4" s="273"/>
      <c r="K4" s="273"/>
      <c r="L4" s="273"/>
      <c r="M4" s="273"/>
      <c r="N4" s="273"/>
      <c r="O4" s="274"/>
    </row>
    <row r="5" spans="1:17" ht="4.5" customHeight="1" x14ac:dyDescent="0.25">
      <c r="A5" s="14"/>
      <c r="B5" s="15"/>
      <c r="C5" s="15"/>
      <c r="D5" s="15"/>
      <c r="E5" s="15"/>
      <c r="F5" s="15"/>
      <c r="G5" s="15"/>
      <c r="H5" s="15"/>
      <c r="I5" s="15"/>
      <c r="J5" s="15"/>
      <c r="K5" s="15"/>
      <c r="L5" s="15"/>
      <c r="M5" s="15"/>
      <c r="N5" s="15"/>
    </row>
    <row r="6" spans="1:17" ht="15" x14ac:dyDescent="0.25">
      <c r="A6" s="80" t="s">
        <v>34</v>
      </c>
      <c r="B6" s="272"/>
      <c r="C6" s="273"/>
      <c r="D6" s="273"/>
      <c r="E6" s="273"/>
      <c r="F6" s="273"/>
      <c r="G6" s="273"/>
      <c r="H6" s="273"/>
      <c r="I6" s="273"/>
      <c r="J6" s="273"/>
      <c r="K6" s="273"/>
      <c r="L6" s="273"/>
      <c r="M6" s="273"/>
      <c r="N6" s="273"/>
      <c r="O6" s="274"/>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76" t="s">
        <v>35</v>
      </c>
      <c r="B10" s="284" t="s">
        <v>36</v>
      </c>
      <c r="C10" s="270"/>
      <c r="D10" s="270"/>
      <c r="E10" s="270"/>
      <c r="F10" s="270"/>
      <c r="G10" s="270"/>
      <c r="H10" s="271"/>
      <c r="I10" s="284" t="s">
        <v>37</v>
      </c>
      <c r="J10" s="270"/>
      <c r="K10" s="271"/>
      <c r="L10" s="284" t="s">
        <v>40</v>
      </c>
      <c r="M10" s="285"/>
      <c r="N10" s="285"/>
      <c r="O10" s="286"/>
      <c r="P10" s="9"/>
      <c r="Q10" s="9"/>
    </row>
    <row r="11" spans="1:17" s="2" customFormat="1" ht="53.25" customHeight="1" thickBot="1" x14ac:dyDescent="0.25">
      <c r="A11" s="277"/>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88"/>
      <c r="N23" s="88"/>
      <c r="O23" s="1"/>
    </row>
    <row r="24" spans="1:15" s="2" customFormat="1" ht="12.75" thickBot="1" x14ac:dyDescent="0.25">
      <c r="M24" s="1"/>
      <c r="N24" s="1"/>
    </row>
    <row r="25" spans="1:15" s="2" customFormat="1" ht="15.75" customHeight="1" thickBot="1" x14ac:dyDescent="0.25">
      <c r="A25" s="269" t="s">
        <v>10</v>
      </c>
      <c r="B25" s="270"/>
      <c r="C25" s="270"/>
      <c r="D25" s="270"/>
      <c r="E25" s="270"/>
      <c r="F25" s="270"/>
      <c r="G25" s="270"/>
      <c r="H25" s="270"/>
      <c r="I25" s="270"/>
      <c r="J25" s="270"/>
      <c r="K25" s="270"/>
      <c r="L25" s="271"/>
      <c r="M25" s="88"/>
      <c r="N25" s="88"/>
    </row>
    <row r="26" spans="1:15" s="2" customFormat="1" ht="32.25" customHeight="1" thickBot="1" x14ac:dyDescent="0.25">
      <c r="A26" s="276" t="s">
        <v>45</v>
      </c>
      <c r="B26" s="279" t="s">
        <v>51</v>
      </c>
      <c r="C26" s="280"/>
      <c r="D26" s="281"/>
      <c r="E26" s="279" t="s">
        <v>46</v>
      </c>
      <c r="F26" s="323"/>
      <c r="G26" s="323"/>
      <c r="H26" s="279" t="s">
        <v>47</v>
      </c>
      <c r="I26" s="323"/>
      <c r="J26" s="323"/>
      <c r="K26" s="323"/>
      <c r="L26" s="324"/>
      <c r="M26" s="88"/>
      <c r="N26" s="88"/>
    </row>
    <row r="27" spans="1:15" s="2" customFormat="1" ht="53.25" customHeight="1" thickBot="1" x14ac:dyDescent="0.25">
      <c r="A27" s="277"/>
      <c r="B27" s="3" t="s">
        <v>6</v>
      </c>
      <c r="C27" s="4" t="s">
        <v>7</v>
      </c>
      <c r="D27" s="5" t="s">
        <v>8</v>
      </c>
      <c r="E27" s="6" t="s">
        <v>56</v>
      </c>
      <c r="F27" s="7" t="s">
        <v>62</v>
      </c>
      <c r="G27" s="89" t="s">
        <v>8</v>
      </c>
      <c r="H27" s="6" t="s">
        <v>28</v>
      </c>
      <c r="I27" s="4" t="s">
        <v>29</v>
      </c>
      <c r="J27" s="4" t="s">
        <v>30</v>
      </c>
      <c r="K27" s="4" t="s">
        <v>31</v>
      </c>
      <c r="L27" s="5" t="s">
        <v>8</v>
      </c>
    </row>
    <row r="28" spans="1:15" s="2" customFormat="1" ht="12" x14ac:dyDescent="0.2">
      <c r="A28" s="32"/>
      <c r="B28" s="40"/>
      <c r="C28" s="36"/>
      <c r="D28" s="41">
        <f t="shared" ref="D28:D40" si="0">SUM(B28:C28)</f>
        <v>0</v>
      </c>
      <c r="E28" s="40"/>
      <c r="F28" s="36"/>
      <c r="G28" s="41">
        <f t="shared" ref="G28:G40" si="1">SUM(E28:F28)</f>
        <v>0</v>
      </c>
      <c r="H28" s="48"/>
      <c r="I28" s="36"/>
      <c r="J28" s="49"/>
      <c r="K28" s="36"/>
      <c r="L28" s="41">
        <f t="shared" ref="L28:L40" si="2">SUM(H28:K28)</f>
        <v>0</v>
      </c>
    </row>
    <row r="29" spans="1:15" s="2" customFormat="1" ht="12" x14ac:dyDescent="0.2">
      <c r="A29" s="33"/>
      <c r="B29" s="42"/>
      <c r="C29" s="37"/>
      <c r="D29" s="43">
        <f t="shared" si="0"/>
        <v>0</v>
      </c>
      <c r="E29" s="42"/>
      <c r="F29" s="37"/>
      <c r="G29" s="45">
        <f t="shared" si="1"/>
        <v>0</v>
      </c>
      <c r="H29" s="50"/>
      <c r="I29" s="37"/>
      <c r="J29" s="51"/>
      <c r="K29" s="37"/>
      <c r="L29" s="43">
        <f t="shared" si="2"/>
        <v>0</v>
      </c>
    </row>
    <row r="30" spans="1:15" s="2" customFormat="1" ht="12" x14ac:dyDescent="0.2">
      <c r="A30" s="33"/>
      <c r="B30" s="42"/>
      <c r="C30" s="37"/>
      <c r="D30" s="43">
        <f t="shared" si="0"/>
        <v>0</v>
      </c>
      <c r="E30" s="42"/>
      <c r="F30" s="37"/>
      <c r="G30" s="45">
        <f t="shared" si="1"/>
        <v>0</v>
      </c>
      <c r="H30" s="50"/>
      <c r="I30" s="37"/>
      <c r="J30" s="51"/>
      <c r="K30" s="37"/>
      <c r="L30" s="43">
        <f t="shared" si="2"/>
        <v>0</v>
      </c>
    </row>
    <row r="31" spans="1:15" s="2" customFormat="1" ht="12" x14ac:dyDescent="0.2">
      <c r="A31" s="33"/>
      <c r="B31" s="42"/>
      <c r="C31" s="37"/>
      <c r="D31" s="43">
        <f t="shared" si="0"/>
        <v>0</v>
      </c>
      <c r="E31" s="42"/>
      <c r="F31" s="37"/>
      <c r="G31" s="45">
        <f t="shared" si="1"/>
        <v>0</v>
      </c>
      <c r="H31" s="50"/>
      <c r="I31" s="37"/>
      <c r="J31" s="51"/>
      <c r="K31" s="37"/>
      <c r="L31" s="43">
        <f t="shared" si="2"/>
        <v>0</v>
      </c>
    </row>
    <row r="32" spans="1:15" s="2" customFormat="1" ht="12" x14ac:dyDescent="0.2">
      <c r="A32" s="33"/>
      <c r="B32" s="42"/>
      <c r="C32" s="37"/>
      <c r="D32" s="43">
        <f t="shared" si="0"/>
        <v>0</v>
      </c>
      <c r="E32" s="42"/>
      <c r="F32" s="37"/>
      <c r="G32" s="45">
        <f t="shared" si="1"/>
        <v>0</v>
      </c>
      <c r="H32" s="50"/>
      <c r="I32" s="37"/>
      <c r="J32" s="51"/>
      <c r="K32" s="37"/>
      <c r="L32" s="43">
        <f t="shared" si="2"/>
        <v>0</v>
      </c>
    </row>
    <row r="33" spans="1:37" s="2" customFormat="1" ht="12" x14ac:dyDescent="0.2">
      <c r="A33" s="33"/>
      <c r="B33" s="42"/>
      <c r="C33" s="37"/>
      <c r="D33" s="43">
        <f t="shared" si="0"/>
        <v>0</v>
      </c>
      <c r="E33" s="42"/>
      <c r="F33" s="37"/>
      <c r="G33" s="45">
        <f t="shared" si="1"/>
        <v>0</v>
      </c>
      <c r="H33" s="50"/>
      <c r="I33" s="37"/>
      <c r="J33" s="51"/>
      <c r="K33" s="37"/>
      <c r="L33" s="43">
        <f t="shared" si="2"/>
        <v>0</v>
      </c>
    </row>
    <row r="34" spans="1:37" s="2" customFormat="1" ht="12" x14ac:dyDescent="0.2">
      <c r="A34" s="33"/>
      <c r="B34" s="42"/>
      <c r="C34" s="37"/>
      <c r="D34" s="43">
        <f t="shared" si="0"/>
        <v>0</v>
      </c>
      <c r="E34" s="42"/>
      <c r="F34" s="37"/>
      <c r="G34" s="45">
        <f t="shared" si="1"/>
        <v>0</v>
      </c>
      <c r="H34" s="50"/>
      <c r="I34" s="37"/>
      <c r="J34" s="51"/>
      <c r="K34" s="37"/>
      <c r="L34" s="43">
        <f t="shared" si="2"/>
        <v>0</v>
      </c>
    </row>
    <row r="35" spans="1:37" s="2" customFormat="1" ht="12" x14ac:dyDescent="0.2">
      <c r="A35" s="33"/>
      <c r="B35" s="42"/>
      <c r="C35" s="37"/>
      <c r="D35" s="43">
        <f t="shared" si="0"/>
        <v>0</v>
      </c>
      <c r="E35" s="42"/>
      <c r="F35" s="37"/>
      <c r="G35" s="45">
        <f t="shared" si="1"/>
        <v>0</v>
      </c>
      <c r="H35" s="50"/>
      <c r="I35" s="37"/>
      <c r="J35" s="51"/>
      <c r="K35" s="37"/>
      <c r="L35" s="43">
        <f t="shared" si="2"/>
        <v>0</v>
      </c>
    </row>
    <row r="36" spans="1:37" s="2" customFormat="1" ht="12" x14ac:dyDescent="0.2">
      <c r="A36" s="33"/>
      <c r="B36" s="42"/>
      <c r="C36" s="37"/>
      <c r="D36" s="43">
        <f t="shared" si="0"/>
        <v>0</v>
      </c>
      <c r="E36" s="42"/>
      <c r="F36" s="37"/>
      <c r="G36" s="45">
        <f t="shared" si="1"/>
        <v>0</v>
      </c>
      <c r="H36" s="50"/>
      <c r="I36" s="37"/>
      <c r="J36" s="51"/>
      <c r="K36" s="37"/>
      <c r="L36" s="43">
        <f t="shared" si="2"/>
        <v>0</v>
      </c>
    </row>
    <row r="37" spans="1:37" s="2" customFormat="1" ht="12" x14ac:dyDescent="0.2">
      <c r="A37" s="35"/>
      <c r="B37" s="42"/>
      <c r="C37" s="37"/>
      <c r="D37" s="43">
        <f t="shared" si="0"/>
        <v>0</v>
      </c>
      <c r="E37" s="42"/>
      <c r="F37" s="37"/>
      <c r="G37" s="45">
        <f t="shared" si="1"/>
        <v>0</v>
      </c>
      <c r="H37" s="50"/>
      <c r="I37" s="37"/>
      <c r="J37" s="51"/>
      <c r="K37" s="37"/>
      <c r="L37" s="43">
        <f t="shared" si="2"/>
        <v>0</v>
      </c>
    </row>
    <row r="38" spans="1:37" s="2" customFormat="1" ht="12" x14ac:dyDescent="0.2">
      <c r="A38" s="35"/>
      <c r="B38" s="42"/>
      <c r="C38" s="37"/>
      <c r="D38" s="43">
        <f t="shared" si="0"/>
        <v>0</v>
      </c>
      <c r="E38" s="42"/>
      <c r="F38" s="37"/>
      <c r="G38" s="45">
        <f t="shared" si="1"/>
        <v>0</v>
      </c>
      <c r="H38" s="50"/>
      <c r="I38" s="37"/>
      <c r="J38" s="51"/>
      <c r="K38" s="37"/>
      <c r="L38" s="43">
        <f t="shared" si="2"/>
        <v>0</v>
      </c>
    </row>
    <row r="39" spans="1:37" s="2" customFormat="1" ht="12" x14ac:dyDescent="0.2">
      <c r="A39" s="35"/>
      <c r="B39" s="44"/>
      <c r="C39" s="38"/>
      <c r="D39" s="45">
        <f t="shared" si="0"/>
        <v>0</v>
      </c>
      <c r="E39" s="44"/>
      <c r="F39" s="38"/>
      <c r="G39" s="45">
        <f t="shared" si="1"/>
        <v>0</v>
      </c>
      <c r="H39" s="52"/>
      <c r="I39" s="38"/>
      <c r="J39" s="53"/>
      <c r="K39" s="38"/>
      <c r="L39" s="45">
        <f t="shared" si="2"/>
        <v>0</v>
      </c>
    </row>
    <row r="40" spans="1:37" s="2" customFormat="1" ht="12.75" thickBot="1" x14ac:dyDescent="0.25">
      <c r="A40" s="34"/>
      <c r="B40" s="46"/>
      <c r="C40" s="39"/>
      <c r="D40" s="47">
        <f t="shared" si="0"/>
        <v>0</v>
      </c>
      <c r="E40" s="46"/>
      <c r="F40" s="39"/>
      <c r="G40" s="47">
        <f t="shared" si="1"/>
        <v>0</v>
      </c>
      <c r="H40" s="54"/>
      <c r="I40" s="39"/>
      <c r="J40" s="55"/>
      <c r="K40" s="39"/>
      <c r="L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64"/>
      <c r="B45" s="265"/>
      <c r="C45" s="265"/>
      <c r="D45" s="265"/>
      <c r="E45" s="265"/>
      <c r="F45" s="265"/>
      <c r="G45" s="265"/>
      <c r="H45" s="265"/>
      <c r="I45" s="265"/>
      <c r="J45" s="265"/>
      <c r="K45" s="265"/>
      <c r="L45" s="265"/>
      <c r="M45" s="265"/>
      <c r="N45" s="265"/>
      <c r="O45" s="266"/>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64"/>
      <c r="B48" s="265"/>
      <c r="C48" s="265"/>
      <c r="D48" s="265"/>
      <c r="E48" s="265"/>
      <c r="F48" s="265"/>
      <c r="G48" s="265"/>
      <c r="H48" s="265"/>
      <c r="I48" s="265"/>
      <c r="J48" s="265"/>
      <c r="K48" s="265"/>
      <c r="L48" s="265"/>
      <c r="M48" s="265"/>
      <c r="N48" s="265"/>
      <c r="O48" s="266"/>
    </row>
  </sheetData>
  <mergeCells count="13">
    <mergeCell ref="B4:O4"/>
    <mergeCell ref="B6:O6"/>
    <mergeCell ref="A10:A11"/>
    <mergeCell ref="B10:H10"/>
    <mergeCell ref="I10:K10"/>
    <mergeCell ref="L10:O10"/>
    <mergeCell ref="A25:L25"/>
    <mergeCell ref="E26:G26"/>
    <mergeCell ref="H26:L26"/>
    <mergeCell ref="A48:O48"/>
    <mergeCell ref="A26:A27"/>
    <mergeCell ref="B26:D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27" bottom="0" header="0" footer="0"/>
  <pageSetup scale="68" fitToHeight="10" orientation="landscape" r:id="rId1"/>
  <headerFooter alignWithMargins="0"/>
  <rowBreaks count="1" manualBreakCount="1">
    <brk id="4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18</vt:i4>
      </vt:variant>
    </vt:vector>
  </HeadingPairs>
  <TitlesOfParts>
    <vt:vector size="28" baseType="lpstr">
      <vt:lpstr>Enfoque de Género</vt:lpstr>
      <vt:lpstr>Niñez</vt:lpstr>
      <vt:lpstr>Sheet1</vt:lpstr>
      <vt:lpstr>Pueblos Indígenas</vt:lpstr>
      <vt:lpstr>Seguridad y Justicia</vt:lpstr>
      <vt:lpstr>Educación</vt:lpstr>
      <vt:lpstr>Desnutrición</vt:lpstr>
      <vt:lpstr>Recursos Hídricos</vt:lpstr>
      <vt:lpstr>Juventud</vt:lpstr>
      <vt:lpstr>Gestión de Riesgo</vt:lpstr>
      <vt:lpstr>Desnutrición!Área_de_impresión</vt:lpstr>
      <vt:lpstr>Educación!Área_de_impresión</vt:lpstr>
      <vt:lpstr>'Enfoque de Género'!Área_de_impresión</vt:lpstr>
      <vt:lpstr>'Gestión de Riesgo'!Área_de_impresión</vt:lpstr>
      <vt:lpstr>Juventud!Área_de_impresión</vt:lpstr>
      <vt:lpstr>Niñez!Área_de_impresión</vt:lpstr>
      <vt:lpstr>'Pueblos Indígenas'!Área_de_impresión</vt:lpstr>
      <vt:lpstr>'Recursos Hídricos'!Área_de_impresión</vt:lpstr>
      <vt:lpstr>'Seguridad y Justicia'!Área_de_impresión</vt:lpstr>
      <vt:lpstr>Desnutrición!Títulos_a_imprimir</vt:lpstr>
      <vt:lpstr>Educación!Títulos_a_imprimir</vt:lpstr>
      <vt:lpstr>'Enfoque de Género'!Títulos_a_imprimir</vt:lpstr>
      <vt:lpstr>'Gestión de Riesgo'!Títulos_a_imprimir</vt:lpstr>
      <vt:lpstr>Juventud!Títulos_a_imprimir</vt:lpstr>
      <vt:lpstr>Niñez!Títulos_a_imprimir</vt:lpstr>
      <vt:lpstr>'Pueblos Indígenas'!Títulos_a_imprimir</vt:lpstr>
      <vt:lpstr>'Recursos Hídricos'!Títulos_a_imprimir</vt:lpstr>
      <vt:lpstr>'Seguridad y Justicia'!Títulos_a_imprimir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Cristian Alejandro Orellana Martínez</cp:lastModifiedBy>
  <cp:lastPrinted>2018-01-11T16:19:41Z</cp:lastPrinted>
  <dcterms:created xsi:type="dcterms:W3CDTF">2014-01-22T14:40:17Z</dcterms:created>
  <dcterms:modified xsi:type="dcterms:W3CDTF">2018-01-11T16:20:36Z</dcterms:modified>
</cp:coreProperties>
</file>