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ml.chartshap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760" yWindow="32760" windowWidth="15420" windowHeight="8250" tabRatio="899" activeTab="2"/>
  </bookViews>
  <sheets>
    <sheet name="Finalidad" sheetId="68" r:id="rId1"/>
    <sheet name="Subrupo de gasto " sheetId="3" r:id="rId2"/>
    <sheet name="Financiamiento" sheetId="66" r:id="rId3"/>
    <sheet name="Institución" sheetId="67" r:id="rId4"/>
    <sheet name="Hoja1" sheetId="69" r:id="rId5"/>
    <sheet name="Hoja2" sheetId="70" r:id="rId6"/>
  </sheets>
  <externalReferences>
    <externalReference r:id="rId7"/>
  </externalReferences>
  <definedNames>
    <definedName name="_Order1" hidden="1">255</definedName>
    <definedName name="_Order2" hidden="1">255</definedName>
    <definedName name="a" localSheetId="0">#REF!</definedName>
    <definedName name="a" localSheetId="3">#REF!</definedName>
    <definedName name="a">#REF!</definedName>
    <definedName name="A_IMPRESIÓN_IM" localSheetId="0">#REF!</definedName>
    <definedName name="A_IMPRESIÓN_IM" localSheetId="3">#REF!</definedName>
    <definedName name="A_IMPRESIÓN_IM">#REF!</definedName>
    <definedName name="_xlnm.Print_Area" localSheetId="1">'Subrupo de gasto '!$A$1:$G$1</definedName>
    <definedName name="Bodoque">'[1]Indic. '!$A$1</definedName>
    <definedName name="C.1" localSheetId="0">#REF!</definedName>
    <definedName name="C.1" localSheetId="3">#REF!</definedName>
    <definedName name="C.1">#REF!</definedName>
  </definedNames>
  <calcPr calcId="125725"/>
</workbook>
</file>

<file path=xl/calcChain.xml><?xml version="1.0" encoding="utf-8"?>
<calcChain xmlns="http://schemas.openxmlformats.org/spreadsheetml/2006/main">
  <c r="G7" i="66"/>
  <c r="G15"/>
  <c r="G14"/>
  <c r="G13"/>
  <c r="G12"/>
  <c r="G11"/>
  <c r="G10"/>
  <c r="G9"/>
  <c r="F17" i="3"/>
  <c r="F7"/>
  <c r="D14" i="67"/>
  <c r="H21" i="68"/>
  <c r="G15" s="1"/>
  <c r="F21"/>
  <c r="E18" s="1"/>
  <c r="D21"/>
  <c r="C15" s="1"/>
  <c r="G18"/>
  <c r="C18"/>
  <c r="E15"/>
  <c r="G19"/>
  <c r="G8"/>
  <c r="C8"/>
  <c r="G14"/>
  <c r="C14"/>
  <c r="G13"/>
  <c r="C13"/>
  <c r="G9"/>
  <c r="C9"/>
  <c r="G17"/>
  <c r="C17"/>
  <c r="G10"/>
  <c r="C10"/>
  <c r="G16"/>
  <c r="C16"/>
  <c r="G11"/>
  <c r="C11"/>
  <c r="G12"/>
  <c r="G21" s="1"/>
  <c r="E12"/>
  <c r="D59" i="67"/>
  <c r="D88" s="1"/>
  <c r="C59"/>
  <c r="C88" s="1"/>
  <c r="B59"/>
  <c r="D58"/>
  <c r="C58"/>
  <c r="C87" s="1"/>
  <c r="B58"/>
  <c r="B87" s="1"/>
  <c r="D57"/>
  <c r="D85" s="1"/>
  <c r="C57"/>
  <c r="C85" s="1"/>
  <c r="B57"/>
  <c r="D56"/>
  <c r="C56"/>
  <c r="C86" s="1"/>
  <c r="B56"/>
  <c r="B86"/>
  <c r="D55"/>
  <c r="D84" s="1"/>
  <c r="C55"/>
  <c r="C84" s="1"/>
  <c r="B55"/>
  <c r="D54"/>
  <c r="C54"/>
  <c r="C83" s="1"/>
  <c r="B54"/>
  <c r="B83" s="1"/>
  <c r="D53"/>
  <c r="D82" s="1"/>
  <c r="C53"/>
  <c r="C82" s="1"/>
  <c r="B53"/>
  <c r="B82" s="1"/>
  <c r="D52"/>
  <c r="D81" s="1"/>
  <c r="C52"/>
  <c r="C81" s="1"/>
  <c r="B52"/>
  <c r="D51"/>
  <c r="D80" s="1"/>
  <c r="C51"/>
  <c r="C80" s="1"/>
  <c r="B51"/>
  <c r="D50"/>
  <c r="C50"/>
  <c r="C79" s="1"/>
  <c r="B50"/>
  <c r="B79" s="1"/>
  <c r="D49"/>
  <c r="D76" s="1"/>
  <c r="C49"/>
  <c r="C76" s="1"/>
  <c r="B49"/>
  <c r="D48"/>
  <c r="C48"/>
  <c r="C78" s="1"/>
  <c r="B48"/>
  <c r="B78" s="1"/>
  <c r="D47"/>
  <c r="D77" s="1"/>
  <c r="C47"/>
  <c r="C77" s="1"/>
  <c r="B47"/>
  <c r="D46"/>
  <c r="C46"/>
  <c r="C73" s="1"/>
  <c r="B46"/>
  <c r="B73" s="1"/>
  <c r="D45"/>
  <c r="C45"/>
  <c r="C70" s="1"/>
  <c r="B45"/>
  <c r="B70" s="1"/>
  <c r="D44"/>
  <c r="D72" s="1"/>
  <c r="C44"/>
  <c r="C72" s="1"/>
  <c r="B44"/>
  <c r="D43"/>
  <c r="D67" s="1"/>
  <c r="D94" s="1"/>
  <c r="C43"/>
  <c r="C67" s="1"/>
  <c r="C94" s="1"/>
  <c r="B43"/>
  <c r="D42"/>
  <c r="D71" s="1"/>
  <c r="C42"/>
  <c r="C71" s="1"/>
  <c r="B42"/>
  <c r="D41"/>
  <c r="D65" s="1"/>
  <c r="D93" s="1"/>
  <c r="C41"/>
  <c r="C65" s="1"/>
  <c r="C93" s="1"/>
  <c r="B41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C14"/>
  <c r="B14"/>
  <c r="B67"/>
  <c r="B94" s="1"/>
  <c r="D70"/>
  <c r="B72"/>
  <c r="B77"/>
  <c r="D79"/>
  <c r="B81"/>
  <c r="D83"/>
  <c r="B85"/>
  <c r="D87"/>
  <c r="B65"/>
  <c r="B71"/>
  <c r="D73"/>
  <c r="B76"/>
  <c r="D78"/>
  <c r="B80"/>
  <c r="B84"/>
  <c r="D86"/>
  <c r="B88"/>
  <c r="Q16" i="66"/>
  <c r="R15"/>
  <c r="R14"/>
  <c r="R13"/>
  <c r="R12"/>
  <c r="D7"/>
  <c r="R11"/>
  <c r="E7"/>
  <c r="R10"/>
  <c r="F7"/>
  <c r="R9"/>
  <c r="C7"/>
  <c r="B23" i="3"/>
  <c r="E8"/>
  <c r="E7"/>
  <c r="E6"/>
  <c r="B6"/>
  <c r="C6"/>
  <c r="D6"/>
  <c r="B7"/>
  <c r="C7"/>
  <c r="D7"/>
  <c r="B8"/>
  <c r="C8"/>
  <c r="D8"/>
  <c r="C23"/>
  <c r="D23"/>
  <c r="E23"/>
  <c r="B93" i="67"/>
  <c r="C10" i="3"/>
  <c r="B10"/>
  <c r="D39" i="67" l="1"/>
  <c r="E14"/>
  <c r="C12" i="68"/>
  <c r="E11"/>
  <c r="E16"/>
  <c r="E17"/>
  <c r="E10"/>
  <c r="E13"/>
  <c r="E9"/>
  <c r="E14"/>
  <c r="E8"/>
  <c r="C19"/>
  <c r="E19"/>
  <c r="D10" i="3"/>
  <c r="I58" i="67"/>
  <c r="F14" i="3"/>
  <c r="F16"/>
  <c r="F15"/>
  <c r="F18"/>
  <c r="F19"/>
  <c r="F23" s="1"/>
  <c r="F20"/>
  <c r="G20" s="1"/>
  <c r="E10"/>
  <c r="I59" i="67"/>
  <c r="I51"/>
  <c r="I54"/>
  <c r="I45"/>
  <c r="I55"/>
  <c r="I56"/>
  <c r="I47"/>
  <c r="I52"/>
  <c r="D69"/>
  <c r="D95" s="1"/>
  <c r="D75"/>
  <c r="D96" s="1"/>
  <c r="I42"/>
  <c r="I57"/>
  <c r="I48"/>
  <c r="I53"/>
  <c r="I43"/>
  <c r="I46"/>
  <c r="C69"/>
  <c r="C95" s="1"/>
  <c r="C39"/>
  <c r="H54" s="1"/>
  <c r="C75"/>
  <c r="C63" s="1"/>
  <c r="H50"/>
  <c r="H46"/>
  <c r="B69"/>
  <c r="B95" s="1"/>
  <c r="B39"/>
  <c r="G45" s="1"/>
  <c r="B75"/>
  <c r="B63" s="1"/>
  <c r="I44" l="1"/>
  <c r="I49"/>
  <c r="I50"/>
  <c r="I41"/>
  <c r="G14" i="3"/>
  <c r="G17"/>
  <c r="G23" s="1"/>
  <c r="C21" i="68"/>
  <c r="H42" i="67"/>
  <c r="E21" i="68"/>
  <c r="H48" i="67"/>
  <c r="H44"/>
  <c r="H59"/>
  <c r="H58"/>
  <c r="F6" i="3"/>
  <c r="F8"/>
  <c r="F10"/>
  <c r="C96" i="67"/>
  <c r="C92" s="1"/>
  <c r="D63"/>
  <c r="D92"/>
  <c r="H56"/>
  <c r="H52"/>
  <c r="H43"/>
  <c r="H47"/>
  <c r="H51"/>
  <c r="H55"/>
  <c r="H41"/>
  <c r="H45"/>
  <c r="H49"/>
  <c r="H53"/>
  <c r="H57"/>
  <c r="G52"/>
  <c r="G42"/>
  <c r="G56"/>
  <c r="G57"/>
  <c r="G58"/>
  <c r="G46"/>
  <c r="G55"/>
  <c r="G59"/>
  <c r="G43"/>
  <c r="G44"/>
  <c r="G53"/>
  <c r="G50"/>
  <c r="G54"/>
  <c r="G48"/>
  <c r="G49"/>
  <c r="G47"/>
  <c r="G41"/>
  <c r="G51"/>
  <c r="B96"/>
  <c r="B92" s="1"/>
  <c r="I39" l="1"/>
  <c r="G95"/>
  <c r="G94"/>
  <c r="G93"/>
  <c r="G96"/>
  <c r="H39"/>
  <c r="G39"/>
  <c r="G92" l="1"/>
</calcChain>
</file>

<file path=xl/sharedStrings.xml><?xml version="1.0" encoding="utf-8"?>
<sst xmlns="http://schemas.openxmlformats.org/spreadsheetml/2006/main" count="178" uniqueCount="100">
  <si>
    <t>Defensa</t>
  </si>
  <si>
    <t>Salud</t>
  </si>
  <si>
    <t>Procuraduría General de la Nación</t>
  </si>
  <si>
    <t>Funcionamiento</t>
  </si>
  <si>
    <t>Inversión</t>
  </si>
  <si>
    <t>Deuda Pública</t>
  </si>
  <si>
    <t>Vigente</t>
  </si>
  <si>
    <t>Ejecutado</t>
  </si>
  <si>
    <t>Salud y Asistencia Social</t>
  </si>
  <si>
    <t>Educación</t>
  </si>
  <si>
    <t>Cultura y Deportes</t>
  </si>
  <si>
    <t>Presidencia de la República</t>
  </si>
  <si>
    <t xml:space="preserve">Institución </t>
  </si>
  <si>
    <t>Aprobado</t>
  </si>
  <si>
    <t>Total</t>
  </si>
  <si>
    <t>Relaciones Exteriores</t>
  </si>
  <si>
    <t>Transferencias de Capital</t>
  </si>
  <si>
    <t>Servicios de la Deuda Pública</t>
  </si>
  <si>
    <t>Total:</t>
  </si>
  <si>
    <t>Gobernación</t>
  </si>
  <si>
    <t>Economía</t>
  </si>
  <si>
    <t>Agricultura, Ganadería y Alimentación</t>
  </si>
  <si>
    <t>Comunicaciones, Infraestructura y Vivienda</t>
  </si>
  <si>
    <t>Energía y Minas</t>
  </si>
  <si>
    <t>Ambiente y Recursos Naturales</t>
  </si>
  <si>
    <t>Obligaciones del Estado</t>
  </si>
  <si>
    <t>Trabajo y Seguridad Social</t>
  </si>
  <si>
    <t>(En millones de Q.)</t>
  </si>
  <si>
    <t>Inversión Física</t>
  </si>
  <si>
    <t>Inversión Financiera</t>
  </si>
  <si>
    <t>Atención a Desastres y Gestión de Riesgos</t>
  </si>
  <si>
    <t>Asuntos Económicos</t>
  </si>
  <si>
    <t>Protección Ambiental</t>
  </si>
  <si>
    <t>Urbanización y Servicios Comunitarios</t>
  </si>
  <si>
    <t>Protección Social</t>
  </si>
  <si>
    <t>Transacciones de la Deuda Pública</t>
  </si>
  <si>
    <t>Servicios Públicos Generales</t>
  </si>
  <si>
    <t>Finanzas Públicas</t>
  </si>
  <si>
    <t>Secretarías y otras Dependencias del Ejecutivo</t>
  </si>
  <si>
    <t>Orden Público y Seguridad Ciudadana</t>
  </si>
  <si>
    <t>( c )</t>
  </si>
  <si>
    <t>( b )</t>
  </si>
  <si>
    <t>( a )</t>
  </si>
  <si>
    <t>Gastos de Administración</t>
  </si>
  <si>
    <t>Desarrollo Social</t>
  </si>
  <si>
    <t>Gobernación, Educación, Salud, Comunicaciones</t>
  </si>
  <si>
    <t>Total (a + b + c +d)</t>
  </si>
  <si>
    <t>Agrupación para gráfica</t>
  </si>
  <si>
    <t>Agrupación para gráfica de mayor a menor</t>
  </si>
  <si>
    <t>a) Obligaciones del Estado</t>
  </si>
  <si>
    <t>b) Servicios de la Deuda Pública</t>
  </si>
  <si>
    <t>c)  Gobernación, Educación, Salud, Comunicaciones</t>
  </si>
  <si>
    <t>d) Resto Instituciones Admon Central.</t>
  </si>
  <si>
    <t>Resto Instituciones Admon. Central</t>
  </si>
  <si>
    <t>Act. Deportivas, Recreativas, Cultura y Religión</t>
  </si>
  <si>
    <t>( d )</t>
  </si>
  <si>
    <t>Defensa Nacional</t>
  </si>
  <si>
    <t>Trabajo y Previsión Social</t>
  </si>
  <si>
    <t>Obligaciones del Estado a cargo del Tesoro</t>
  </si>
  <si>
    <t>Recomendado</t>
  </si>
  <si>
    <t>Transferencias Corrientes</t>
  </si>
  <si>
    <t>Asignaciones Presupuestarias Institucionales</t>
  </si>
  <si>
    <t>%</t>
  </si>
  <si>
    <t>Variación</t>
  </si>
  <si>
    <t>(c-b)</t>
  </si>
  <si>
    <t>Gastos en Desarrollo Humano</t>
  </si>
  <si>
    <t xml:space="preserve"> </t>
  </si>
  <si>
    <t>Ok</t>
  </si>
  <si>
    <t>(c-a)</t>
  </si>
  <si>
    <t>( e )</t>
  </si>
  <si>
    <t>Resumen para gráfica</t>
  </si>
  <si>
    <t>Recursos del Tesoro</t>
  </si>
  <si>
    <t>Afectación Específica</t>
  </si>
  <si>
    <t>Recursos Propios</t>
  </si>
  <si>
    <t>Crédito Interno</t>
  </si>
  <si>
    <t>Crédito Externo</t>
  </si>
  <si>
    <t>Donaciones Externas</t>
  </si>
  <si>
    <t>Donaciones Internas</t>
  </si>
  <si>
    <t>ok -ag</t>
  </si>
  <si>
    <t>ok  ag</t>
  </si>
  <si>
    <t xml:space="preserve">PROYECTO Presupuesto 2021 ciudadano, por Tipo y Subgrupo de Gasto </t>
  </si>
  <si>
    <t>PROYECTO Presupuesto ciudadano 2021 por Finalidad</t>
  </si>
  <si>
    <t>PROYECTO Presupuesto ciudadano 2021, por Fuente Agregada de Financiamiento</t>
  </si>
  <si>
    <t>PROYECTO  Presupuesto Ciudadano 2021 por Institución</t>
  </si>
  <si>
    <t>Ag-2020</t>
  </si>
  <si>
    <t>2021  -  %</t>
  </si>
  <si>
    <t>Recomendado 2021 en %</t>
  </si>
  <si>
    <t>Recomendado 2021</t>
  </si>
  <si>
    <t>Vigente 2020 en %</t>
  </si>
  <si>
    <t>Vigente 2020</t>
  </si>
  <si>
    <t>Aprobado 2020 en %</t>
  </si>
  <si>
    <t>Aprobado 2020</t>
  </si>
  <si>
    <t>Presupuesto 2020 y Proyecto 2021</t>
  </si>
  <si>
    <t>2020*</t>
  </si>
  <si>
    <t>Salud Pública y Asistencia Social</t>
  </si>
  <si>
    <t>ok -sep</t>
  </si>
  <si>
    <t>ok-sep</t>
  </si>
  <si>
    <t>Vigente 2020* = Aprobado y sus ampliaciones.
Fuente: Ministerio de Finanzas Públicas. SICOIN.                                                                                                                     Nota: Pueden existir diferencias por redondeo.</t>
  </si>
  <si>
    <t>ok-Sep</t>
  </si>
  <si>
    <t xml:space="preserve"> ok-ag</t>
  </si>
</sst>
</file>

<file path=xl/styles.xml><?xml version="1.0" encoding="utf-8"?>
<styleSheet xmlns="http://schemas.openxmlformats.org/spreadsheetml/2006/main">
  <numFmts count="7">
    <numFmt numFmtId="164" formatCode="_([$€-2]* #,##0.00_);_([$€-2]* \(#,##0.00\);_([$€-2]* &quot;-&quot;??_)"/>
    <numFmt numFmtId="165" formatCode="0.0%"/>
    <numFmt numFmtId="166" formatCode="_(* #,##0.0_);_(* \(#,##0.0\);_(* &quot;-&quot;??_);_(@_)"/>
    <numFmt numFmtId="167" formatCode="#,##0.0"/>
    <numFmt numFmtId="168" formatCode="0.0"/>
    <numFmt numFmtId="169" formatCode="&quot;Q&quot;#,##0.0"/>
    <numFmt numFmtId="170" formatCode="&quot;Q&quot;#,##0.00"/>
  </numFmts>
  <fonts count="27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16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u val="double"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EBEB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>
      <alignment vertical="top"/>
    </xf>
    <xf numFmtId="164" fontId="3" fillId="0" borderId="0" applyFont="0" applyFill="0" applyBorder="0" applyAlignment="0" applyProtection="0"/>
    <xf numFmtId="0" fontId="6" fillId="0" borderId="0"/>
    <xf numFmtId="0" fontId="10" fillId="0" borderId="0"/>
    <xf numFmtId="0" fontId="1" fillId="0" borderId="0"/>
    <xf numFmtId="0" fontId="2" fillId="0" borderId="0">
      <alignment vertical="top"/>
    </xf>
    <xf numFmtId="9" fontId="10" fillId="0" borderId="0" applyFont="0" applyFill="0" applyBorder="0" applyAlignment="0" applyProtection="0"/>
  </cellStyleXfs>
  <cellXfs count="193">
    <xf numFmtId="0" fontId="0" fillId="0" borderId="0" xfId="0"/>
    <xf numFmtId="0" fontId="4" fillId="0" borderId="0" xfId="6" applyFont="1" applyAlignment="1"/>
    <xf numFmtId="167" fontId="4" fillId="0" borderId="0" xfId="6" applyNumberFormat="1" applyFont="1" applyAlignment="1"/>
    <xf numFmtId="0" fontId="12" fillId="0" borderId="0" xfId="6" applyFont="1" applyAlignment="1"/>
    <xf numFmtId="0" fontId="13" fillId="0" borderId="0" xfId="6" applyFont="1" applyAlignment="1">
      <alignment horizontal="center"/>
    </xf>
    <xf numFmtId="0" fontId="13" fillId="3" borderId="0" xfId="6" applyFont="1" applyFill="1" applyAlignment="1">
      <alignment horizontal="center"/>
    </xf>
    <xf numFmtId="167" fontId="12" fillId="0" borderId="0" xfId="6" applyNumberFormat="1" applyFont="1" applyAlignment="1"/>
    <xf numFmtId="0" fontId="12" fillId="0" borderId="0" xfId="6" applyFont="1" applyBorder="1" applyAlignment="1"/>
    <xf numFmtId="0" fontId="13" fillId="4" borderId="0" xfId="6" applyFont="1" applyFill="1" applyAlignment="1">
      <alignment horizontal="center"/>
    </xf>
    <xf numFmtId="167" fontId="14" fillId="0" borderId="0" xfId="6" applyNumberFormat="1" applyFont="1" applyAlignment="1"/>
    <xf numFmtId="0" fontId="12" fillId="0" borderId="0" xfId="0" applyFont="1"/>
    <xf numFmtId="0" fontId="13" fillId="0" borderId="0" xfId="0" applyFont="1"/>
    <xf numFmtId="167" fontId="12" fillId="0" borderId="0" xfId="0" applyNumberFormat="1" applyFont="1"/>
    <xf numFmtId="0" fontId="13" fillId="5" borderId="0" xfId="0" applyFont="1" applyFill="1" applyAlignment="1">
      <alignment horizontal="center" vertical="justify"/>
    </xf>
    <xf numFmtId="167" fontId="13" fillId="3" borderId="0" xfId="0" applyNumberFormat="1" applyFont="1" applyFill="1" applyAlignment="1">
      <alignment horizontal="center" vertical="justify"/>
    </xf>
    <xf numFmtId="165" fontId="12" fillId="0" borderId="0" xfId="0" applyNumberFormat="1" applyFont="1"/>
    <xf numFmtId="0" fontId="13" fillId="0" borderId="0" xfId="0" applyFont="1" applyAlignment="1">
      <alignment horizontal="center"/>
    </xf>
    <xf numFmtId="165" fontId="13" fillId="6" borderId="0" xfId="0" applyNumberFormat="1" applyFont="1" applyFill="1" applyAlignment="1">
      <alignment horizontal="right"/>
    </xf>
    <xf numFmtId="167" fontId="13" fillId="6" borderId="0" xfId="0" applyNumberFormat="1" applyFont="1" applyFill="1"/>
    <xf numFmtId="165" fontId="13" fillId="6" borderId="0" xfId="0" applyNumberFormat="1" applyFont="1" applyFill="1"/>
    <xf numFmtId="49" fontId="13" fillId="5" borderId="0" xfId="0" applyNumberFormat="1" applyFont="1" applyFill="1" applyAlignment="1">
      <alignment horizontal="center" wrapText="1"/>
    </xf>
    <xf numFmtId="167" fontId="13" fillId="3" borderId="0" xfId="0" applyNumberFormat="1" applyFont="1" applyFill="1" applyAlignment="1">
      <alignment horizontal="center" vertical="top" wrapText="1"/>
    </xf>
    <xf numFmtId="167" fontId="13" fillId="7" borderId="0" xfId="0" applyNumberFormat="1" applyFont="1" applyFill="1" applyAlignment="1">
      <alignment horizontal="center" vertical="justify"/>
    </xf>
    <xf numFmtId="0" fontId="15" fillId="2" borderId="1" xfId="6" applyFont="1" applyFill="1" applyBorder="1" applyAlignment="1">
      <alignment horizontal="center" vertical="center"/>
    </xf>
    <xf numFmtId="167" fontId="15" fillId="2" borderId="1" xfId="6" applyNumberFormat="1" applyFont="1" applyFill="1" applyBorder="1" applyAlignment="1">
      <alignment vertical="center"/>
    </xf>
    <xf numFmtId="167" fontId="15" fillId="8" borderId="1" xfId="6" applyNumberFormat="1" applyFont="1" applyFill="1" applyBorder="1" applyAlignment="1">
      <alignment vertical="center"/>
    </xf>
    <xf numFmtId="0" fontId="15" fillId="0" borderId="1" xfId="6" applyFont="1" applyFill="1" applyBorder="1" applyAlignment="1">
      <alignment horizontal="left" vertical="center" indent="1"/>
    </xf>
    <xf numFmtId="167" fontId="15" fillId="0" borderId="1" xfId="6" applyNumberFormat="1" applyFont="1" applyFill="1" applyBorder="1" applyAlignment="1">
      <alignment vertical="center"/>
    </xf>
    <xf numFmtId="0" fontId="15" fillId="0" borderId="2" xfId="6" applyFont="1" applyFill="1" applyBorder="1" applyAlignment="1">
      <alignment horizontal="left" vertical="center" indent="1"/>
    </xf>
    <xf numFmtId="167" fontId="15" fillId="0" borderId="2" xfId="6" applyNumberFormat="1" applyFont="1" applyFill="1" applyBorder="1" applyAlignment="1">
      <alignment vertical="center"/>
    </xf>
    <xf numFmtId="0" fontId="15" fillId="9" borderId="1" xfId="6" applyFont="1" applyFill="1" applyBorder="1" applyAlignment="1">
      <alignment horizontal="left" vertical="center" indent="1"/>
    </xf>
    <xf numFmtId="0" fontId="15" fillId="10" borderId="1" xfId="6" applyFont="1" applyFill="1" applyBorder="1" applyAlignment="1">
      <alignment horizontal="left" vertical="center" indent="1"/>
    </xf>
    <xf numFmtId="0" fontId="15" fillId="0" borderId="0" xfId="6" applyFont="1" applyFill="1" applyBorder="1" applyAlignment="1">
      <alignment horizontal="left" vertical="center" indent="1"/>
    </xf>
    <xf numFmtId="0" fontId="15" fillId="7" borderId="0" xfId="6" applyFont="1" applyFill="1" applyBorder="1" applyAlignment="1">
      <alignment horizontal="left" vertical="center" indent="1"/>
    </xf>
    <xf numFmtId="0" fontId="15" fillId="0" borderId="0" xfId="6" applyFont="1" applyAlignment="1"/>
    <xf numFmtId="167" fontId="15" fillId="0" borderId="0" xfId="6" applyNumberFormat="1" applyFont="1" applyFill="1" applyBorder="1" applyAlignment="1">
      <alignment vertical="center"/>
    </xf>
    <xf numFmtId="0" fontId="15" fillId="3" borderId="0" xfId="6" applyFont="1" applyFill="1" applyBorder="1" applyAlignment="1">
      <alignment horizontal="left" vertical="center" indent="1"/>
    </xf>
    <xf numFmtId="0" fontId="15" fillId="10" borderId="1" xfId="6" applyFont="1" applyFill="1" applyBorder="1" applyAlignment="1">
      <alignment horizontal="left" vertical="center"/>
    </xf>
    <xf numFmtId="0" fontId="15" fillId="9" borderId="1" xfId="6" applyFont="1" applyFill="1" applyBorder="1" applyAlignment="1">
      <alignment horizontal="left" vertical="center"/>
    </xf>
    <xf numFmtId="0" fontId="15" fillId="7" borderId="0" xfId="6" applyFont="1" applyFill="1" applyBorder="1" applyAlignment="1">
      <alignment horizontal="left" vertical="center"/>
    </xf>
    <xf numFmtId="0" fontId="4" fillId="0" borderId="0" xfId="6" applyFont="1" applyFill="1" applyAlignment="1"/>
    <xf numFmtId="167" fontId="16" fillId="9" borderId="3" xfId="6" applyNumberFormat="1" applyFont="1" applyFill="1" applyBorder="1" applyAlignment="1">
      <alignment vertical="center"/>
    </xf>
    <xf numFmtId="167" fontId="16" fillId="10" borderId="3" xfId="6" applyNumberFormat="1" applyFont="1" applyFill="1" applyBorder="1" applyAlignment="1">
      <alignment vertical="center"/>
    </xf>
    <xf numFmtId="167" fontId="15" fillId="0" borderId="3" xfId="6" applyNumberFormat="1" applyFont="1" applyFill="1" applyBorder="1" applyAlignment="1">
      <alignment vertical="center"/>
    </xf>
    <xf numFmtId="167" fontId="15" fillId="0" borderId="4" xfId="6" applyNumberFormat="1" applyFont="1" applyFill="1" applyBorder="1" applyAlignment="1">
      <alignment vertical="center"/>
    </xf>
    <xf numFmtId="169" fontId="16" fillId="9" borderId="3" xfId="6" applyNumberFormat="1" applyFont="1" applyFill="1" applyBorder="1" applyAlignment="1">
      <alignment vertical="center"/>
    </xf>
    <xf numFmtId="169" fontId="16" fillId="10" borderId="3" xfId="6" applyNumberFormat="1" applyFont="1" applyFill="1" applyBorder="1" applyAlignment="1">
      <alignment vertical="center"/>
    </xf>
    <xf numFmtId="169" fontId="12" fillId="0" borderId="0" xfId="6" applyNumberFormat="1" applyFont="1" applyAlignment="1"/>
    <xf numFmtId="0" fontId="16" fillId="3" borderId="0" xfId="6" applyFont="1" applyFill="1" applyBorder="1" applyAlignment="1">
      <alignment horizontal="left" vertical="center" indent="1"/>
    </xf>
    <xf numFmtId="0" fontId="5" fillId="0" borderId="0" xfId="0" applyFont="1" applyFill="1"/>
    <xf numFmtId="0" fontId="12" fillId="0" borderId="0" xfId="6" applyFont="1" applyFill="1" applyAlignment="1"/>
    <xf numFmtId="167" fontId="12" fillId="0" borderId="0" xfId="6" applyNumberFormat="1" applyFont="1" applyFill="1" applyAlignment="1"/>
    <xf numFmtId="0" fontId="5" fillId="8" borderId="0" xfId="0" applyFont="1" applyFill="1"/>
    <xf numFmtId="0" fontId="12" fillId="8" borderId="0" xfId="0" applyFont="1" applyFill="1"/>
    <xf numFmtId="167" fontId="15" fillId="2" borderId="5" xfId="6" applyNumberFormat="1" applyFont="1" applyFill="1" applyBorder="1" applyAlignment="1">
      <alignment horizontal="center" vertical="center"/>
    </xf>
    <xf numFmtId="0" fontId="15" fillId="2" borderId="5" xfId="6" applyFont="1" applyFill="1" applyBorder="1" applyAlignment="1">
      <alignment horizontal="center" vertical="center"/>
    </xf>
    <xf numFmtId="0" fontId="15" fillId="2" borderId="6" xfId="6" applyFont="1" applyFill="1" applyBorder="1" applyAlignment="1">
      <alignment horizontal="center" vertical="center"/>
    </xf>
    <xf numFmtId="167" fontId="15" fillId="2" borderId="6" xfId="6" applyNumberFormat="1" applyFont="1" applyFill="1" applyBorder="1" applyAlignment="1">
      <alignment vertical="center"/>
    </xf>
    <xf numFmtId="167" fontId="15" fillId="8" borderId="6" xfId="6" applyNumberFormat="1" applyFont="1" applyFill="1" applyBorder="1" applyAlignment="1">
      <alignment vertical="center"/>
    </xf>
    <xf numFmtId="0" fontId="13" fillId="3" borderId="0" xfId="6" applyFont="1" applyFill="1" applyBorder="1" applyAlignment="1">
      <alignment horizontal="center" vertical="center"/>
    </xf>
    <xf numFmtId="0" fontId="17" fillId="0" borderId="0" xfId="0" applyFont="1" applyFill="1"/>
    <xf numFmtId="0" fontId="18" fillId="0" borderId="0" xfId="6" applyFont="1" applyAlignment="1"/>
    <xf numFmtId="17" fontId="13" fillId="4" borderId="0" xfId="6" applyNumberFormat="1" applyFont="1" applyFill="1" applyAlignment="1">
      <alignment horizontal="center"/>
    </xf>
    <xf numFmtId="167" fontId="19" fillId="0" borderId="3" xfId="6" applyNumberFormat="1" applyFont="1" applyFill="1" applyBorder="1" applyAlignment="1">
      <alignment horizontal="right" vertical="center"/>
    </xf>
    <xf numFmtId="167" fontId="19" fillId="0" borderId="0" xfId="6" applyNumberFormat="1" applyFont="1" applyFill="1" applyBorder="1" applyAlignment="1">
      <alignment horizontal="right" vertical="center"/>
    </xf>
    <xf numFmtId="167" fontId="15" fillId="0" borderId="7" xfId="6" applyNumberFormat="1" applyFont="1" applyFill="1" applyBorder="1" applyAlignment="1">
      <alignment vertical="center"/>
    </xf>
    <xf numFmtId="0" fontId="7" fillId="0" borderId="0" xfId="6" applyFont="1" applyFill="1" applyAlignment="1"/>
    <xf numFmtId="167" fontId="15" fillId="2" borderId="8" xfId="6" applyNumberFormat="1" applyFont="1" applyFill="1" applyBorder="1" applyAlignment="1">
      <alignment vertical="center"/>
    </xf>
    <xf numFmtId="167" fontId="15" fillId="8" borderId="8" xfId="6" applyNumberFormat="1" applyFont="1" applyFill="1" applyBorder="1" applyAlignment="1">
      <alignment vertical="center"/>
    </xf>
    <xf numFmtId="0" fontId="15" fillId="0" borderId="9" xfId="6" applyFont="1" applyBorder="1" applyAlignment="1"/>
    <xf numFmtId="167" fontId="15" fillId="8" borderId="9" xfId="6" applyNumberFormat="1" applyFont="1" applyFill="1" applyBorder="1" applyAlignment="1">
      <alignment vertical="center"/>
    </xf>
    <xf numFmtId="0" fontId="12" fillId="0" borderId="0" xfId="0" applyFont="1" applyFill="1"/>
    <xf numFmtId="167" fontId="13" fillId="0" borderId="0" xfId="0" applyNumberFormat="1" applyFont="1" applyFill="1"/>
    <xf numFmtId="170" fontId="12" fillId="0" borderId="0" xfId="6" applyNumberFormat="1" applyFont="1" applyAlignment="1"/>
    <xf numFmtId="170" fontId="5" fillId="11" borderId="0" xfId="6" applyNumberFormat="1" applyFont="1" applyFill="1" applyAlignment="1">
      <alignment horizontal="right"/>
    </xf>
    <xf numFmtId="167" fontId="15" fillId="0" borderId="6" xfId="6" applyNumberFormat="1" applyFont="1" applyFill="1" applyBorder="1" applyAlignment="1">
      <alignment vertical="center"/>
    </xf>
    <xf numFmtId="169" fontId="14" fillId="0" borderId="0" xfId="6" applyNumberFormat="1" applyFont="1" applyAlignment="1"/>
    <xf numFmtId="169" fontId="20" fillId="12" borderId="0" xfId="6" applyNumberFormat="1" applyFont="1" applyFill="1" applyAlignment="1"/>
    <xf numFmtId="169" fontId="4" fillId="0" borderId="0" xfId="6" applyNumberFormat="1" applyFont="1" applyAlignment="1"/>
    <xf numFmtId="169" fontId="5" fillId="5" borderId="0" xfId="6" applyNumberFormat="1" applyFont="1" applyFill="1" applyAlignment="1">
      <alignment horizontal="center" vertical="justify"/>
    </xf>
    <xf numFmtId="169" fontId="13" fillId="4" borderId="0" xfId="6" applyNumberFormat="1" applyFont="1" applyFill="1" applyAlignment="1">
      <alignment horizontal="center"/>
    </xf>
    <xf numFmtId="169" fontId="13" fillId="3" borderId="0" xfId="6" applyNumberFormat="1" applyFont="1" applyFill="1" applyAlignment="1">
      <alignment horizontal="center"/>
    </xf>
    <xf numFmtId="169" fontId="4" fillId="0" borderId="0" xfId="6" applyNumberFormat="1" applyFont="1" applyFill="1" applyAlignment="1">
      <alignment horizontal="right"/>
    </xf>
    <xf numFmtId="169" fontId="4" fillId="0" borderId="0" xfId="6" applyNumberFormat="1" applyFont="1" applyAlignment="1">
      <alignment horizontal="right"/>
    </xf>
    <xf numFmtId="169" fontId="4" fillId="0" borderId="10" xfId="6" applyNumberFormat="1" applyFont="1" applyBorder="1" applyAlignment="1">
      <alignment horizontal="right"/>
    </xf>
    <xf numFmtId="165" fontId="12" fillId="0" borderId="0" xfId="6" applyNumberFormat="1" applyFont="1" applyAlignment="1"/>
    <xf numFmtId="9" fontId="13" fillId="3" borderId="0" xfId="6" applyNumberFormat="1" applyFont="1" applyFill="1" applyAlignment="1">
      <alignment horizontal="center"/>
    </xf>
    <xf numFmtId="165" fontId="14" fillId="0" borderId="0" xfId="6" applyNumberFormat="1" applyFont="1" applyAlignment="1"/>
    <xf numFmtId="165" fontId="20" fillId="0" borderId="0" xfId="6" applyNumberFormat="1" applyFont="1" applyAlignment="1"/>
    <xf numFmtId="165" fontId="4" fillId="0" borderId="0" xfId="6" applyNumberFormat="1" applyFont="1" applyAlignment="1"/>
    <xf numFmtId="165" fontId="8" fillId="0" borderId="0" xfId="6" applyNumberFormat="1" applyFont="1" applyAlignment="1"/>
    <xf numFmtId="165" fontId="9" fillId="0" borderId="0" xfId="6" applyNumberFormat="1" applyFont="1" applyAlignment="1"/>
    <xf numFmtId="0" fontId="4" fillId="0" borderId="0" xfId="6" applyFont="1" applyAlignment="1">
      <alignment horizontal="left"/>
    </xf>
    <xf numFmtId="0" fontId="5" fillId="5" borderId="0" xfId="6" applyNumberFormat="1" applyFont="1" applyFill="1" applyAlignment="1">
      <alignment horizontal="center" vertical="justify"/>
    </xf>
    <xf numFmtId="0" fontId="13" fillId="4" borderId="0" xfId="6" applyNumberFormat="1" applyFont="1" applyFill="1" applyAlignment="1">
      <alignment horizontal="center"/>
    </xf>
    <xf numFmtId="0" fontId="13" fillId="3" borderId="0" xfId="6" applyNumberFormat="1" applyFont="1" applyFill="1" applyAlignment="1">
      <alignment horizontal="center"/>
    </xf>
    <xf numFmtId="169" fontId="12" fillId="13" borderId="0" xfId="6" applyNumberFormat="1" applyFont="1" applyFill="1" applyAlignment="1"/>
    <xf numFmtId="169" fontId="14" fillId="13" borderId="0" xfId="6" applyNumberFormat="1" applyFont="1" applyFill="1" applyAlignment="1"/>
    <xf numFmtId="167" fontId="11" fillId="0" borderId="0" xfId="0" applyNumberFormat="1" applyFont="1"/>
    <xf numFmtId="169" fontId="11" fillId="0" borderId="0" xfId="6" applyNumberFormat="1" applyFont="1" applyAlignment="1"/>
    <xf numFmtId="0" fontId="11" fillId="13" borderId="0" xfId="6" applyFont="1" applyFill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6" applyFont="1" applyAlignment="1">
      <alignment horizontal="right"/>
    </xf>
    <xf numFmtId="0" fontId="11" fillId="0" borderId="0" xfId="0" applyFont="1" applyFill="1" applyAlignment="1">
      <alignment horizontal="center"/>
    </xf>
    <xf numFmtId="0" fontId="16" fillId="2" borderId="5" xfId="6" applyFont="1" applyFill="1" applyBorder="1" applyAlignment="1">
      <alignment horizontal="left" vertical="center" indent="1"/>
    </xf>
    <xf numFmtId="0" fontId="16" fillId="8" borderId="5" xfId="6" applyFont="1" applyFill="1" applyBorder="1" applyAlignment="1">
      <alignment horizontal="left" vertical="center" indent="1"/>
    </xf>
    <xf numFmtId="3" fontId="4" fillId="0" borderId="0" xfId="6" applyNumberFormat="1" applyFont="1" applyAlignment="1"/>
    <xf numFmtId="4" fontId="4" fillId="0" borderId="0" xfId="6" applyNumberFormat="1" applyFont="1" applyAlignment="1"/>
    <xf numFmtId="168" fontId="4" fillId="0" borderId="0" xfId="6" applyNumberFormat="1" applyFont="1" applyAlignment="1"/>
    <xf numFmtId="169" fontId="12" fillId="13" borderId="10" xfId="6" applyNumberFormat="1" applyFont="1" applyFill="1" applyBorder="1" applyAlignment="1"/>
    <xf numFmtId="0" fontId="4" fillId="0" borderId="0" xfId="6" applyFont="1" applyFill="1" applyAlignment="1">
      <alignment horizontal="center"/>
    </xf>
    <xf numFmtId="0" fontId="22" fillId="13" borderId="0" xfId="6" applyFont="1" applyFill="1" applyAlignment="1">
      <alignment horizontal="right"/>
    </xf>
    <xf numFmtId="0" fontId="5" fillId="14" borderId="0" xfId="6" applyFont="1" applyFill="1" applyAlignment="1">
      <alignment horizontal="center"/>
    </xf>
    <xf numFmtId="0" fontId="5" fillId="3" borderId="0" xfId="6" applyFont="1" applyFill="1" applyAlignment="1">
      <alignment horizontal="center"/>
    </xf>
    <xf numFmtId="169" fontId="20" fillId="0" borderId="0" xfId="6" applyNumberFormat="1" applyFont="1" applyAlignment="1"/>
    <xf numFmtId="169" fontId="20" fillId="15" borderId="0" xfId="6" applyNumberFormat="1" applyFont="1" applyFill="1" applyAlignment="1"/>
    <xf numFmtId="167" fontId="20" fillId="0" borderId="0" xfId="6" applyNumberFormat="1" applyFont="1" applyFill="1" applyAlignment="1"/>
    <xf numFmtId="165" fontId="4" fillId="0" borderId="0" xfId="7" applyNumberFormat="1" applyFont="1" applyAlignment="1"/>
    <xf numFmtId="0" fontId="5" fillId="0" borderId="0" xfId="4" applyFont="1" applyFill="1"/>
    <xf numFmtId="0" fontId="1" fillId="0" borderId="0" xfId="5"/>
    <xf numFmtId="0" fontId="1" fillId="0" borderId="0" xfId="6" applyFont="1" applyFill="1" applyAlignment="1"/>
    <xf numFmtId="0" fontId="1" fillId="0" borderId="0" xfId="5" applyFont="1"/>
    <xf numFmtId="167" fontId="1" fillId="0" borderId="0" xfId="5" applyNumberFormat="1" applyFill="1"/>
    <xf numFmtId="0" fontId="1" fillId="0" borderId="0" xfId="5" applyFill="1" applyBorder="1"/>
    <xf numFmtId="0" fontId="1" fillId="0" borderId="0" xfId="5" applyBorder="1"/>
    <xf numFmtId="0" fontId="15" fillId="0" borderId="0" xfId="5" applyFont="1"/>
    <xf numFmtId="0" fontId="21" fillId="0" borderId="0" xfId="5" applyFont="1" applyAlignment="1">
      <alignment horizontal="right"/>
    </xf>
    <xf numFmtId="167" fontId="24" fillId="0" borderId="0" xfId="5" applyNumberFormat="1" applyFont="1" applyFill="1"/>
    <xf numFmtId="0" fontId="1" fillId="0" borderId="0" xfId="5" applyFont="1" applyAlignment="1">
      <alignment horizontal="center"/>
    </xf>
    <xf numFmtId="0" fontId="13" fillId="16" borderId="0" xfId="5" applyFont="1" applyFill="1" applyAlignment="1">
      <alignment horizontal="center"/>
    </xf>
    <xf numFmtId="0" fontId="13" fillId="17" borderId="0" xfId="5" applyFont="1" applyFill="1" applyAlignment="1">
      <alignment horizontal="center"/>
    </xf>
    <xf numFmtId="0" fontId="16" fillId="7" borderId="0" xfId="5" applyFont="1" applyFill="1" applyAlignment="1">
      <alignment horizontal="right"/>
    </xf>
    <xf numFmtId="167" fontId="16" fillId="7" borderId="0" xfId="5" applyNumberFormat="1" applyFont="1" applyFill="1"/>
    <xf numFmtId="165" fontId="5" fillId="7" borderId="0" xfId="5" applyNumberFormat="1" applyFont="1" applyFill="1"/>
    <xf numFmtId="165" fontId="1" fillId="0" borderId="0" xfId="5" applyNumberFormat="1"/>
    <xf numFmtId="0" fontId="16" fillId="18" borderId="0" xfId="5" applyFont="1" applyFill="1" applyAlignment="1">
      <alignment horizontal="right"/>
    </xf>
    <xf numFmtId="167" fontId="16" fillId="18" borderId="0" xfId="5" applyNumberFormat="1" applyFont="1" applyFill="1"/>
    <xf numFmtId="0" fontId="16" fillId="0" borderId="0" xfId="5" applyFont="1"/>
    <xf numFmtId="0" fontId="15" fillId="19" borderId="0" xfId="5" applyFont="1" applyFill="1"/>
    <xf numFmtId="167" fontId="16" fillId="19" borderId="0" xfId="5" applyNumberFormat="1" applyFont="1" applyFill="1"/>
    <xf numFmtId="0" fontId="15" fillId="3" borderId="0" xfId="5" applyFont="1" applyFill="1"/>
    <xf numFmtId="0" fontId="16" fillId="20" borderId="0" xfId="5" applyFont="1" applyFill="1" applyAlignment="1">
      <alignment horizontal="right"/>
    </xf>
    <xf numFmtId="167" fontId="16" fillId="20" borderId="0" xfId="5" applyNumberFormat="1" applyFont="1" applyFill="1"/>
    <xf numFmtId="165" fontId="9" fillId="0" borderId="0" xfId="5" applyNumberFormat="1" applyFont="1"/>
    <xf numFmtId="169" fontId="16" fillId="19" borderId="0" xfId="5" applyNumberFormat="1" applyFont="1" applyFill="1"/>
    <xf numFmtId="169" fontId="16" fillId="7" borderId="0" xfId="5" applyNumberFormat="1" applyFont="1" applyFill="1"/>
    <xf numFmtId="167" fontId="21" fillId="8" borderId="0" xfId="6" applyNumberFormat="1" applyFont="1" applyFill="1" applyBorder="1" applyAlignment="1">
      <alignment vertical="center"/>
    </xf>
    <xf numFmtId="4" fontId="0" fillId="0" borderId="0" xfId="0" applyNumberFormat="1"/>
    <xf numFmtId="168" fontId="0" fillId="0" borderId="0" xfId="0" applyNumberFormat="1"/>
    <xf numFmtId="0" fontId="17" fillId="21" borderId="0" xfId="0" applyFont="1" applyFill="1"/>
    <xf numFmtId="0" fontId="12" fillId="21" borderId="0" xfId="0" applyFont="1" applyFill="1"/>
    <xf numFmtId="169" fontId="5" fillId="11" borderId="0" xfId="6" applyNumberFormat="1" applyFont="1" applyFill="1" applyAlignment="1">
      <alignment horizontal="right"/>
    </xf>
    <xf numFmtId="0" fontId="17" fillId="21" borderId="0" xfId="6" applyFont="1" applyFill="1" applyBorder="1" applyAlignment="1">
      <alignment horizontal="left"/>
    </xf>
    <xf numFmtId="0" fontId="12" fillId="21" borderId="0" xfId="6" applyFont="1" applyFill="1" applyAlignment="1"/>
    <xf numFmtId="166" fontId="12" fillId="21" borderId="0" xfId="6" applyNumberFormat="1" applyFont="1" applyFill="1" applyAlignment="1"/>
    <xf numFmtId="0" fontId="17" fillId="21" borderId="0" xfId="6" applyFont="1" applyFill="1" applyAlignment="1"/>
    <xf numFmtId="0" fontId="4" fillId="21" borderId="0" xfId="6" applyFont="1" applyFill="1" applyAlignment="1">
      <alignment horizontal="center"/>
    </xf>
    <xf numFmtId="0" fontId="7" fillId="21" borderId="0" xfId="6" applyFont="1" applyFill="1" applyAlignment="1"/>
    <xf numFmtId="169" fontId="11" fillId="22" borderId="0" xfId="6" applyNumberFormat="1" applyFont="1" applyFill="1" applyAlignment="1"/>
    <xf numFmtId="169" fontId="23" fillId="0" borderId="0" xfId="6" applyNumberFormat="1" applyFont="1" applyAlignment="1">
      <alignment horizontal="right"/>
    </xf>
    <xf numFmtId="167" fontId="21" fillId="0" borderId="1" xfId="6" applyNumberFormat="1" applyFont="1" applyFill="1" applyBorder="1" applyAlignment="1">
      <alignment horizontal="right" vertical="center"/>
    </xf>
    <xf numFmtId="167" fontId="1" fillId="0" borderId="0" xfId="5" applyNumberFormat="1"/>
    <xf numFmtId="0" fontId="16" fillId="23" borderId="5" xfId="6" applyFont="1" applyFill="1" applyBorder="1" applyAlignment="1">
      <alignment horizontal="left" vertical="center" indent="1"/>
    </xf>
    <xf numFmtId="167" fontId="15" fillId="23" borderId="1" xfId="6" applyNumberFormat="1" applyFont="1" applyFill="1" applyBorder="1" applyAlignment="1">
      <alignment vertical="center"/>
    </xf>
    <xf numFmtId="167" fontId="15" fillId="23" borderId="8" xfId="6" applyNumberFormat="1" applyFont="1" applyFill="1" applyBorder="1" applyAlignment="1">
      <alignment vertical="center"/>
    </xf>
    <xf numFmtId="167" fontId="15" fillId="23" borderId="6" xfId="6" applyNumberFormat="1" applyFont="1" applyFill="1" applyBorder="1" applyAlignment="1">
      <alignment vertical="center"/>
    </xf>
    <xf numFmtId="0" fontId="16" fillId="23" borderId="15" xfId="6" applyFont="1" applyFill="1" applyBorder="1" applyAlignment="1">
      <alignment horizontal="left" vertical="center" indent="1"/>
    </xf>
    <xf numFmtId="167" fontId="15" fillId="23" borderId="11" xfId="6" applyNumberFormat="1" applyFont="1" applyFill="1" applyBorder="1" applyAlignment="1">
      <alignment vertical="center"/>
    </xf>
    <xf numFmtId="167" fontId="15" fillId="23" borderId="12" xfId="6" applyNumberFormat="1" applyFont="1" applyFill="1" applyBorder="1" applyAlignment="1">
      <alignment vertical="center"/>
    </xf>
    <xf numFmtId="167" fontId="15" fillId="23" borderId="13" xfId="6" applyNumberFormat="1" applyFont="1" applyFill="1" applyBorder="1" applyAlignment="1">
      <alignment vertical="center"/>
    </xf>
    <xf numFmtId="167" fontId="15" fillId="23" borderId="14" xfId="6" applyNumberFormat="1" applyFont="1" applyFill="1" applyBorder="1" applyAlignment="1">
      <alignment vertical="center"/>
    </xf>
    <xf numFmtId="0" fontId="16" fillId="6" borderId="5" xfId="6" applyFont="1" applyFill="1" applyBorder="1" applyAlignment="1">
      <alignment horizontal="center" vertical="center"/>
    </xf>
    <xf numFmtId="167" fontId="19" fillId="6" borderId="1" xfId="6" applyNumberFormat="1" applyFont="1" applyFill="1" applyBorder="1" applyAlignment="1">
      <alignment horizontal="right" vertical="center"/>
    </xf>
    <xf numFmtId="167" fontId="19" fillId="6" borderId="8" xfId="6" applyNumberFormat="1" applyFont="1" applyFill="1" applyBorder="1" applyAlignment="1">
      <alignment horizontal="right" vertical="center"/>
    </xf>
    <xf numFmtId="167" fontId="19" fillId="6" borderId="6" xfId="6" applyNumberFormat="1" applyFont="1" applyFill="1" applyBorder="1" applyAlignment="1">
      <alignment horizontal="right" vertical="center"/>
    </xf>
    <xf numFmtId="0" fontId="16" fillId="6" borderId="16" xfId="6" applyFont="1" applyFill="1" applyBorder="1" applyAlignment="1">
      <alignment horizontal="center"/>
    </xf>
    <xf numFmtId="0" fontId="16" fillId="6" borderId="17" xfId="6" applyFont="1" applyFill="1" applyBorder="1" applyAlignment="1">
      <alignment horizontal="center"/>
    </xf>
    <xf numFmtId="0" fontId="16" fillId="6" borderId="18" xfId="6" applyFont="1" applyFill="1" applyBorder="1" applyAlignment="1">
      <alignment horizontal="center"/>
    </xf>
    <xf numFmtId="0" fontId="16" fillId="6" borderId="1" xfId="6" applyFont="1" applyFill="1" applyBorder="1" applyAlignment="1">
      <alignment horizontal="center"/>
    </xf>
    <xf numFmtId="0" fontId="16" fillId="6" borderId="0" xfId="6" applyFont="1" applyFill="1" applyBorder="1" applyAlignment="1">
      <alignment horizontal="center"/>
    </xf>
    <xf numFmtId="0" fontId="16" fillId="6" borderId="6" xfId="6" applyFont="1" applyFill="1" applyBorder="1" applyAlignment="1">
      <alignment horizontal="center"/>
    </xf>
    <xf numFmtId="0" fontId="16" fillId="6" borderId="2" xfId="6" applyFont="1" applyFill="1" applyBorder="1" applyAlignment="1">
      <alignment horizontal="center" vertical="center"/>
    </xf>
    <xf numFmtId="0" fontId="16" fillId="6" borderId="4" xfId="6" applyFont="1" applyFill="1" applyBorder="1" applyAlignment="1">
      <alignment horizontal="center" vertical="center"/>
    </xf>
    <xf numFmtId="0" fontId="16" fillId="6" borderId="19" xfId="6" applyFont="1" applyFill="1" applyBorder="1" applyAlignment="1">
      <alignment horizontal="center"/>
    </xf>
    <xf numFmtId="165" fontId="12" fillId="3" borderId="0" xfId="6" applyNumberFormat="1" applyFont="1" applyFill="1" applyAlignment="1">
      <alignment horizontal="left"/>
    </xf>
    <xf numFmtId="167" fontId="21" fillId="8" borderId="1" xfId="6" applyNumberFormat="1" applyFont="1" applyFill="1" applyBorder="1" applyAlignment="1">
      <alignment horizontal="right" vertical="center"/>
    </xf>
    <xf numFmtId="165" fontId="26" fillId="0" borderId="0" xfId="6" applyNumberFormat="1" applyFont="1" applyAlignment="1"/>
    <xf numFmtId="0" fontId="25" fillId="0" borderId="0" xfId="6" applyFont="1" applyAlignment="1">
      <alignment horizontal="center"/>
    </xf>
    <xf numFmtId="0" fontId="16" fillId="0" borderId="0" xfId="5" applyFont="1" applyAlignment="1">
      <alignment horizontal="center"/>
    </xf>
    <xf numFmtId="0" fontId="16" fillId="6" borderId="20" xfId="6" applyFont="1" applyFill="1" applyBorder="1" applyAlignment="1">
      <alignment horizontal="center" vertical="center"/>
    </xf>
    <xf numFmtId="0" fontId="16" fillId="6" borderId="5" xfId="6" applyFont="1" applyFill="1" applyBorder="1" applyAlignment="1">
      <alignment horizontal="center" vertical="center"/>
    </xf>
    <xf numFmtId="0" fontId="16" fillId="6" borderId="21" xfId="6" applyFont="1" applyFill="1" applyBorder="1" applyAlignment="1">
      <alignment horizontal="center" vertical="center"/>
    </xf>
    <xf numFmtId="0" fontId="16" fillId="0" borderId="0" xfId="6" applyFont="1" applyBorder="1" applyAlignment="1">
      <alignment horizontal="left" vertical="center" wrapText="1" indent="1"/>
    </xf>
  </cellXfs>
  <cellStyles count="8">
    <cellStyle name="Estilo 1" xfId="1"/>
    <cellStyle name="Euro" xfId="2"/>
    <cellStyle name="No-definido" xfId="3"/>
    <cellStyle name="Normal" xfId="0" builtinId="0"/>
    <cellStyle name="Normal 2" xfId="4"/>
    <cellStyle name="Normal 3" xfId="5"/>
    <cellStyle name="Normal_10 enero 2005" xfId="6"/>
    <cellStyle name="Porcentaje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60093"/>
      <rgbColor rgb="00CC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C0C0C0"/>
      <rgbColor rgb="0099CCFF"/>
      <rgbColor rgb="00777777"/>
      <rgbColor rgb="00CC99FF"/>
      <rgbColor rgb="00969696"/>
      <rgbColor rgb="003366FF"/>
      <rgbColor rgb="0033CCCC"/>
      <rgbColor rgb="0000CC99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BEB"/>
      <color rgb="FFE7FFE7"/>
      <color rgb="FFCCFF99"/>
      <color rgb="FFFFE1E1"/>
      <color rgb="FFFFCCCC"/>
      <color rgb="FFFFFFCC"/>
      <color rgb="FFFFF2CD"/>
      <color rgb="FF66CCFF"/>
      <color rgb="FFCC9900"/>
      <color rgb="FF644C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chartUserShapes" Target="../drawings/drawing10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4"/>
  <c:chart>
    <c:title>
      <c:tx>
        <c:rich>
          <a:bodyPr/>
          <a:lstStyle/>
          <a:p>
            <a:pPr>
              <a:defRPr/>
            </a:pPr>
            <a:r>
              <a:rPr lang="en-US"/>
              <a:t>Presupuesto 2020 y Proyecto 2021, por Finalidad</a:t>
            </a:r>
          </a:p>
          <a:p>
            <a:pPr>
              <a:defRPr/>
            </a:pPr>
            <a:r>
              <a:rPr lang="en-US" sz="1400"/>
              <a:t>(En porcentaje)</a:t>
            </a:r>
          </a:p>
        </c:rich>
      </c:tx>
    </c:title>
    <c:plotArea>
      <c:layout>
        <c:manualLayout>
          <c:layoutTarget val="inner"/>
          <c:xMode val="edge"/>
          <c:yMode val="edge"/>
          <c:x val="0.12300318998586716"/>
          <c:y val="9.2879930221165433E-2"/>
          <c:w val="0.7725760549162124"/>
          <c:h val="0.81010263701862761"/>
        </c:manualLayout>
      </c:layout>
      <c:barChart>
        <c:barDir val="bar"/>
        <c:grouping val="clustered"/>
        <c:ser>
          <c:idx val="0"/>
          <c:order val="0"/>
          <c:tx>
            <c:v>Recomendado 2021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</c:spPr>
          <c:dLbls>
            <c:dLbl>
              <c:idx val="0"/>
              <c:layout>
                <c:manualLayout>
                  <c:x val="-1.2307692307692308E-2"/>
                  <c:y val="1.0067110351721968E-2"/>
                </c:manualLayout>
              </c:layout>
              <c:showVal val="1"/>
            </c:dLbl>
            <c:dLbl>
              <c:idx val="1"/>
              <c:layout>
                <c:manualLayout>
                  <c:x val="-1.0257217847769217E-3"/>
                  <c:y val="6.0452686206333593E-3"/>
                </c:manualLayout>
              </c:layout>
              <c:showVal val="1"/>
            </c:dLbl>
            <c:dLbl>
              <c:idx val="2"/>
              <c:layout>
                <c:manualLayout>
                  <c:x val="-2.3589743589743743E-2"/>
                  <c:y val="1.0136847440446019E-2"/>
                </c:manualLayout>
              </c:layout>
              <c:showVal val="1"/>
            </c:dLbl>
            <c:dLbl>
              <c:idx val="3"/>
              <c:layout>
                <c:manualLayout>
                  <c:x val="-1.0256410256410263E-2"/>
                  <c:y val="-2.0438188777237441E-3"/>
                </c:manualLayout>
              </c:layout>
              <c:showVal val="1"/>
            </c:dLbl>
            <c:dLbl>
              <c:idx val="4"/>
              <c:layout>
                <c:manualLayout>
                  <c:x val="-1.641025641025641E-2"/>
                  <c:y val="1.4154748107169456E-2"/>
                </c:manualLayout>
              </c:layout>
              <c:showVal val="1"/>
            </c:dLbl>
            <c:dLbl>
              <c:idx val="5"/>
              <c:layout>
                <c:manualLayout>
                  <c:x val="-1.2307692307692308E-2"/>
                  <c:y val="0"/>
                </c:manualLayout>
              </c:layout>
              <c:showVal val="1"/>
            </c:dLbl>
            <c:dLbl>
              <c:idx val="6"/>
              <c:layout>
                <c:manualLayout>
                  <c:x val="0"/>
                  <c:y val="1.1151868535401222E-6"/>
                </c:manualLayout>
              </c:layout>
              <c:showVal val="1"/>
            </c:dLbl>
            <c:dLbl>
              <c:idx val="7"/>
              <c:layout>
                <c:manualLayout>
                  <c:x val="5.1282051282051282E-3"/>
                  <c:y val="6.0647047343664754E-3"/>
                </c:manualLayout>
              </c:layout>
              <c:showVal val="1"/>
            </c:dLbl>
            <c:dLbl>
              <c:idx val="8"/>
              <c:layout>
                <c:manualLayout>
                  <c:x val="-1.2307692307692379E-2"/>
                  <c:y val="-2.0273694880892051E-3"/>
                </c:manualLayout>
              </c:layout>
              <c:showVal val="1"/>
            </c:dLbl>
            <c:dLbl>
              <c:idx val="9"/>
              <c:layout>
                <c:manualLayout>
                  <c:x val="-1.12820512820513E-2"/>
                  <c:y val="1.6237439212359473E-2"/>
                </c:manualLayout>
              </c:layout>
              <c:showVal val="1"/>
            </c:dLbl>
            <c:dLbl>
              <c:idx val="10"/>
              <c:layout>
                <c:manualLayout>
                  <c:x val="-1.0256410256410263E-2"/>
                  <c:y val="-2.4534110777882685E-5"/>
                </c:manualLayout>
              </c:layout>
              <c:showVal val="1"/>
            </c:dLbl>
            <c:dLbl>
              <c:idx val="11"/>
              <c:layout>
                <c:manualLayout>
                  <c:x val="-1.5384615384615443E-2"/>
                  <c:y val="-6.0820697868002116E-3"/>
                </c:manualLayout>
              </c:layout>
              <c:showVal val="1"/>
            </c:dLbl>
            <c:spPr>
              <a:solidFill>
                <a:srgbClr val="FFFF00"/>
              </a:solidFill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Finalidad!$B$8:$B$19</c:f>
              <c:strCache>
                <c:ptCount val="12"/>
                <c:pt idx="0">
                  <c:v>Act. Deportivas, Recreativas, Cultura y Religión</c:v>
                </c:pt>
                <c:pt idx="1">
                  <c:v>Protección Ambiental</c:v>
                </c:pt>
                <c:pt idx="2">
                  <c:v>Atención a Desastres y Gestión de Riesgos</c:v>
                </c:pt>
                <c:pt idx="3">
                  <c:v>Defensa</c:v>
                </c:pt>
                <c:pt idx="4">
                  <c:v>Servicios Públicos Generales</c:v>
                </c:pt>
                <c:pt idx="5">
                  <c:v>Urbanización y Servicios Comunitarios</c:v>
                </c:pt>
                <c:pt idx="6">
                  <c:v>Salud</c:v>
                </c:pt>
                <c:pt idx="7">
                  <c:v>Protección Social</c:v>
                </c:pt>
                <c:pt idx="8">
                  <c:v>Orden Público y Seguridad Ciudadana</c:v>
                </c:pt>
                <c:pt idx="9">
                  <c:v>Asuntos Económicos</c:v>
                </c:pt>
                <c:pt idx="10">
                  <c:v>Transacciones de la Deuda Pública</c:v>
                </c:pt>
                <c:pt idx="11">
                  <c:v>Educación</c:v>
                </c:pt>
              </c:strCache>
            </c:strRef>
          </c:cat>
          <c:val>
            <c:numRef>
              <c:f>Finalidad!$C$8:$C$19</c:f>
              <c:numCache>
                <c:formatCode>0.0%</c:formatCode>
                <c:ptCount val="12"/>
                <c:pt idx="0">
                  <c:v>1.1261785356068204E-2</c:v>
                </c:pt>
                <c:pt idx="1">
                  <c:v>1.3196589769307925E-2</c:v>
                </c:pt>
                <c:pt idx="2">
                  <c:v>1.3326980942828486E-2</c:v>
                </c:pt>
                <c:pt idx="3">
                  <c:v>1.7475426278836508E-2</c:v>
                </c:pt>
                <c:pt idx="4">
                  <c:v>5.6178535606820464E-2</c:v>
                </c:pt>
                <c:pt idx="5">
                  <c:v>7.8517552657973916E-2</c:v>
                </c:pt>
                <c:pt idx="6">
                  <c:v>9.1349047141424278E-2</c:v>
                </c:pt>
                <c:pt idx="7">
                  <c:v>9.6483450351053157E-2</c:v>
                </c:pt>
                <c:pt idx="8">
                  <c:v>0.1051715145436309</c:v>
                </c:pt>
                <c:pt idx="9">
                  <c:v>0.13100100300902706</c:v>
                </c:pt>
                <c:pt idx="10">
                  <c:v>0.16276128385155467</c:v>
                </c:pt>
                <c:pt idx="11">
                  <c:v>0.22327683049147443</c:v>
                </c:pt>
              </c:numCache>
            </c:numRef>
          </c:val>
        </c:ser>
        <c:ser>
          <c:idx val="1"/>
          <c:order val="1"/>
          <c:tx>
            <c:v>Vigente 2020*</c:v>
          </c:tx>
          <c:spPr>
            <a:solidFill>
              <a:srgbClr val="00B0F0"/>
            </a:solidFill>
            <a:ln>
              <a:solidFill>
                <a:srgbClr val="C00000"/>
              </a:solidFill>
            </a:ln>
          </c:spPr>
          <c:dLbls>
            <c:dLbl>
              <c:idx val="0"/>
              <c:layout>
                <c:manualLayout>
                  <c:x val="4.1025641025641034E-3"/>
                  <c:y val="-6.0698027314112536E-3"/>
                </c:manualLayout>
              </c:layout>
              <c:showVal val="1"/>
            </c:dLbl>
            <c:dLbl>
              <c:idx val="1"/>
              <c:layout>
                <c:manualLayout>
                  <c:x val="1.0256410256410261E-3"/>
                  <c:y val="-6.0698027314112536E-3"/>
                </c:manualLayout>
              </c:layout>
              <c:showVal val="1"/>
            </c:dLbl>
            <c:dLbl>
              <c:idx val="3"/>
              <c:layout>
                <c:manualLayout>
                  <c:x val="4.1025641025641034E-3"/>
                  <c:y val="-1.2139764775230098E-2"/>
                </c:manualLayout>
              </c:layout>
              <c:showVal val="1"/>
            </c:dLbl>
            <c:dLbl>
              <c:idx val="7"/>
              <c:layout>
                <c:manualLayout>
                  <c:x val="6.1538461538461781E-3"/>
                  <c:y val="1.0116337885685382E-2"/>
                </c:manualLayout>
              </c:layout>
              <c:showVal val="1"/>
            </c:dLbl>
            <c:dLbl>
              <c:idx val="8"/>
              <c:layout>
                <c:manualLayout>
                  <c:x val="2.0512820512820516E-2"/>
                  <c:y val="8.093070308548311E-3"/>
                </c:manualLayout>
              </c:layout>
              <c:showVal val="1"/>
            </c:dLbl>
            <c:dLbl>
              <c:idx val="9"/>
              <c:layout>
                <c:manualLayout>
                  <c:x val="-5.1282051282051282E-3"/>
                  <c:y val="8.1207906674791788E-3"/>
                </c:manualLayout>
              </c:layout>
              <c:showVal val="1"/>
            </c:dLbl>
            <c:dLbl>
              <c:idx val="10"/>
              <c:layout>
                <c:manualLayout>
                  <c:x val="3.0769230769230852E-3"/>
                  <c:y val="-2.023267577137096E-3"/>
                </c:manualLayout>
              </c:layout>
              <c:showVal val="1"/>
            </c:dLbl>
            <c:dLbl>
              <c:idx val="11"/>
              <c:layout>
                <c:manualLayout>
                  <c:x val="3.0769230769230852E-3"/>
                  <c:y val="-3.7092810414869415E-17"/>
                </c:manualLayout>
              </c:layout>
              <c:showVal val="1"/>
            </c:dLbl>
            <c:spPr>
              <a:solidFill>
                <a:schemeClr val="tx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Finalidad!$B$8:$B$19</c:f>
              <c:strCache>
                <c:ptCount val="12"/>
                <c:pt idx="0">
                  <c:v>Act. Deportivas, Recreativas, Cultura y Religión</c:v>
                </c:pt>
                <c:pt idx="1">
                  <c:v>Protección Ambiental</c:v>
                </c:pt>
                <c:pt idx="2">
                  <c:v>Atención a Desastres y Gestión de Riesgos</c:v>
                </c:pt>
                <c:pt idx="3">
                  <c:v>Defensa</c:v>
                </c:pt>
                <c:pt idx="4">
                  <c:v>Servicios Públicos Generales</c:v>
                </c:pt>
                <c:pt idx="5">
                  <c:v>Urbanización y Servicios Comunitarios</c:v>
                </c:pt>
                <c:pt idx="6">
                  <c:v>Salud</c:v>
                </c:pt>
                <c:pt idx="7">
                  <c:v>Protección Social</c:v>
                </c:pt>
                <c:pt idx="8">
                  <c:v>Orden Público y Seguridad Ciudadana</c:v>
                </c:pt>
                <c:pt idx="9">
                  <c:v>Asuntos Económicos</c:v>
                </c:pt>
                <c:pt idx="10">
                  <c:v>Transacciones de la Deuda Pública</c:v>
                </c:pt>
                <c:pt idx="11">
                  <c:v>Educación</c:v>
                </c:pt>
              </c:strCache>
            </c:strRef>
          </c:cat>
          <c:val>
            <c:numRef>
              <c:f>Finalidad!$E$8:$E$19</c:f>
              <c:numCache>
                <c:formatCode>0.0%</c:formatCode>
                <c:ptCount val="12"/>
                <c:pt idx="0">
                  <c:v>1.1375204504053889E-2</c:v>
                </c:pt>
                <c:pt idx="1">
                  <c:v>1.5474101411739157E-2</c:v>
                </c:pt>
                <c:pt idx="2">
                  <c:v>0.13736083748527989</c:v>
                </c:pt>
                <c:pt idx="3">
                  <c:v>1.644198673542395E-2</c:v>
                </c:pt>
                <c:pt idx="4">
                  <c:v>5.4273960729653757E-2</c:v>
                </c:pt>
                <c:pt idx="5">
                  <c:v>8.7593157802427032E-2</c:v>
                </c:pt>
                <c:pt idx="6">
                  <c:v>7.6846197175779285E-2</c:v>
                </c:pt>
                <c:pt idx="7">
                  <c:v>8.1371037864453363E-2</c:v>
                </c:pt>
                <c:pt idx="8">
                  <c:v>0.1059115243312265</c:v>
                </c:pt>
                <c:pt idx="9">
                  <c:v>8.0439343842421213E-2</c:v>
                </c:pt>
                <c:pt idx="10">
                  <c:v>0.13558746370430036</c:v>
                </c:pt>
                <c:pt idx="11">
                  <c:v>0.19732518441324157</c:v>
                </c:pt>
              </c:numCache>
            </c:numRef>
          </c:val>
        </c:ser>
        <c:ser>
          <c:idx val="2"/>
          <c:order val="2"/>
          <c:tx>
            <c:v>Aprobado 2020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dLbls>
            <c:dLbl>
              <c:idx val="0"/>
              <c:layout>
                <c:manualLayout>
                  <c:x val="2.3589743589743743E-2"/>
                  <c:y val="6.0821084642676436E-3"/>
                </c:manualLayout>
              </c:layout>
              <c:showVal val="1"/>
            </c:dLbl>
            <c:dLbl>
              <c:idx val="1"/>
              <c:layout>
                <c:manualLayout>
                  <c:x val="1.3333333333333341E-2"/>
                  <c:y val="4.0547389761783955E-3"/>
                </c:manualLayout>
              </c:layout>
              <c:showVal val="1"/>
            </c:dLbl>
            <c:dLbl>
              <c:idx val="2"/>
              <c:layout>
                <c:manualLayout>
                  <c:x val="2.2564102564102601E-2"/>
                  <c:y val="-2.0151426443469982E-3"/>
                </c:manualLayout>
              </c:layout>
              <c:showVal val="1"/>
            </c:dLbl>
            <c:dLbl>
              <c:idx val="3"/>
              <c:layout>
                <c:manualLayout>
                  <c:x val="1.641025641025641E-2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1.4358974358974359E-2"/>
                  <c:y val="2.0273694880892051E-3"/>
                </c:manualLayout>
              </c:layout>
              <c:showVal val="1"/>
            </c:dLbl>
            <c:dLbl>
              <c:idx val="5"/>
              <c:layout>
                <c:manualLayout>
                  <c:x val="3.0769230769230795E-3"/>
                  <c:y val="-2.0274096997359402E-3"/>
                </c:manualLayout>
              </c:layout>
              <c:showVal val="1"/>
            </c:dLbl>
            <c:dLbl>
              <c:idx val="6"/>
              <c:layout>
                <c:manualLayout>
                  <c:x val="-1.0256410256410261E-3"/>
                  <c:y val="-2.0396767551248808E-3"/>
                </c:manualLayout>
              </c:layout>
              <c:showVal val="1"/>
            </c:dLbl>
            <c:dLbl>
              <c:idx val="7"/>
              <c:layout>
                <c:manualLayout>
                  <c:x val="2.2564102564102601E-2"/>
                  <c:y val="8.1094779523568205E-3"/>
                </c:manualLayout>
              </c:layout>
              <c:showVal val="1"/>
            </c:dLbl>
            <c:dLbl>
              <c:idx val="8"/>
              <c:layout>
                <c:manualLayout>
                  <c:x val="1.0256410256410261E-3"/>
                  <c:y val="-4.0423930316752527E-3"/>
                </c:manualLayout>
              </c:layout>
              <c:showVal val="1"/>
            </c:dLbl>
            <c:dLbl>
              <c:idx val="9"/>
              <c:layout>
                <c:manualLayout>
                  <c:x val="1.3333333333333341E-2"/>
                  <c:y val="-6.0177075741101402E-3"/>
                </c:manualLayout>
              </c:layout>
              <c:showVal val="1"/>
            </c:dLbl>
            <c:dLbl>
              <c:idx val="10"/>
              <c:layout>
                <c:manualLayout>
                  <c:x val="1.7435897435897511E-2"/>
                  <c:y val="-4.0384102214840794E-3"/>
                </c:manualLayout>
              </c:layout>
              <c:showVal val="1"/>
            </c:dLbl>
            <c:dLbl>
              <c:idx val="11"/>
              <c:layout>
                <c:manualLayout>
                  <c:x val="2.0512820512820516E-2"/>
                  <c:y val="-3.9750038832398991E-3"/>
                </c:manualLayout>
              </c:layout>
              <c:showVal val="1"/>
            </c:dLbl>
            <c:spPr>
              <a:solidFill>
                <a:schemeClr val="accent6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Finalidad!$B$8:$B$19</c:f>
              <c:strCache>
                <c:ptCount val="12"/>
                <c:pt idx="0">
                  <c:v>Act. Deportivas, Recreativas, Cultura y Religión</c:v>
                </c:pt>
                <c:pt idx="1">
                  <c:v>Protección Ambiental</c:v>
                </c:pt>
                <c:pt idx="2">
                  <c:v>Atención a Desastres y Gestión de Riesgos</c:v>
                </c:pt>
                <c:pt idx="3">
                  <c:v>Defensa</c:v>
                </c:pt>
                <c:pt idx="4">
                  <c:v>Servicios Públicos Generales</c:v>
                </c:pt>
                <c:pt idx="5">
                  <c:v>Urbanización y Servicios Comunitarios</c:v>
                </c:pt>
                <c:pt idx="6">
                  <c:v>Salud</c:v>
                </c:pt>
                <c:pt idx="7">
                  <c:v>Protección Social</c:v>
                </c:pt>
                <c:pt idx="8">
                  <c:v>Orden Público y Seguridad Ciudadana</c:v>
                </c:pt>
                <c:pt idx="9">
                  <c:v>Asuntos Económicos</c:v>
                </c:pt>
                <c:pt idx="10">
                  <c:v>Transacciones de la Deuda Pública</c:v>
                </c:pt>
                <c:pt idx="11">
                  <c:v>Educación</c:v>
                </c:pt>
              </c:strCache>
            </c:strRef>
          </c:cat>
          <c:val>
            <c:numRef>
              <c:f>Finalidad!$G$8:$G$19</c:f>
              <c:numCache>
                <c:formatCode>0.0%</c:formatCode>
                <c:ptCount val="12"/>
                <c:pt idx="0">
                  <c:v>1.3879040072963577E-2</c:v>
                </c:pt>
                <c:pt idx="1">
                  <c:v>1.936840905204355E-2</c:v>
                </c:pt>
                <c:pt idx="2">
                  <c:v>6.8448953998745937E-3</c:v>
                </c:pt>
                <c:pt idx="3">
                  <c:v>1.9836972011628571E-2</c:v>
                </c:pt>
                <c:pt idx="4">
                  <c:v>6.8487715898079005E-2</c:v>
                </c:pt>
                <c:pt idx="5">
                  <c:v>0.10157099697885195</c:v>
                </c:pt>
                <c:pt idx="6">
                  <c:v>9.4266659066294251E-2</c:v>
                </c:pt>
                <c:pt idx="7">
                  <c:v>0.10025765262497863</c:v>
                </c:pt>
                <c:pt idx="8">
                  <c:v>0.11245397024454198</c:v>
                </c:pt>
                <c:pt idx="9">
                  <c:v>8.0807159550817992E-2</c:v>
                </c:pt>
                <c:pt idx="10">
                  <c:v>0.15289289175169582</c:v>
                </c:pt>
                <c:pt idx="11">
                  <c:v>0.22933363734823006</c:v>
                </c:pt>
              </c:numCache>
            </c:numRef>
          </c:val>
        </c:ser>
        <c:axId val="71634944"/>
        <c:axId val="71636864"/>
      </c:barChart>
      <c:catAx>
        <c:axId val="7163494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s-ES" b="1"/>
                  <a:t>Finalidad</a:t>
                </a:r>
              </a:p>
            </c:rich>
          </c:tx>
          <c:layout>
            <c:manualLayout>
              <c:xMode val="edge"/>
              <c:yMode val="edge"/>
              <c:x val="0.96340448213204122"/>
              <c:y val="0.45281524938366052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71636864"/>
        <c:crosses val="autoZero"/>
        <c:auto val="1"/>
        <c:lblAlgn val="ctr"/>
        <c:lblOffset val="100"/>
      </c:catAx>
      <c:valAx>
        <c:axId val="7163686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accent6">
                  <a:lumMod val="50000"/>
                </a:schemeClr>
              </a:solidFill>
              <a:prstDash val="solid"/>
            </a:ln>
            <a:effectLst/>
          </c:spPr>
        </c:majorGridlines>
        <c:numFmt formatCode="0.0%" sourceLinked="1"/>
        <c:tickLblPos val="none"/>
        <c:crossAx val="71634944"/>
        <c:crosses val="max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60494391278013404"/>
          <c:y val="0.93436026111303616"/>
          <c:w val="0.29385657177468316"/>
          <c:h val="3.6586572353721342E-2"/>
        </c:manualLayout>
      </c:layout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</c:chart>
  <c:spPr>
    <a:noFill/>
    <a:ln>
      <a:solidFill>
        <a:schemeClr val="bg2">
          <a:lumMod val="75000"/>
        </a:schemeClr>
      </a:solidFill>
    </a:ln>
  </c:spPr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Presupuesto 2020 y Proyecto 2021,</a:t>
            </a:r>
          </a:p>
          <a:p>
            <a:pPr>
              <a:defRPr/>
            </a:pPr>
            <a:r>
              <a:rPr lang="en-US"/>
              <a:t> por Subgrupo Tipo de Gasto</a:t>
            </a:r>
          </a:p>
          <a:p>
            <a:pPr>
              <a:defRPr/>
            </a:pPr>
            <a:r>
              <a:rPr lang="en-US" sz="1200"/>
              <a:t>(En millones Q.)</a:t>
            </a:r>
          </a:p>
        </c:rich>
      </c:tx>
      <c:layout>
        <c:manualLayout>
          <c:xMode val="edge"/>
          <c:yMode val="edge"/>
          <c:x val="0.28720901473854227"/>
          <c:y val="1.9672275008177257E-2"/>
        </c:manualLayout>
      </c:layout>
    </c:title>
    <c:view3D>
      <c:depthPercent val="100"/>
      <c:perspective val="30"/>
    </c:view3D>
    <c:sideWall>
      <c:spPr>
        <a:solidFill>
          <a:srgbClr val="CCFF99"/>
        </a:solidFill>
      </c:spPr>
    </c:sideWall>
    <c:backWall>
      <c:spPr>
        <a:solidFill>
          <a:srgbClr val="CCFF99"/>
        </a:solidFill>
      </c:spPr>
    </c:backWall>
    <c:plotArea>
      <c:layout>
        <c:manualLayout>
          <c:layoutTarget val="inner"/>
          <c:xMode val="edge"/>
          <c:yMode val="edge"/>
          <c:x val="0.13329636079144042"/>
          <c:y val="0.14010849707616402"/>
          <c:w val="0.70410661386624918"/>
          <c:h val="0.3938488539996356"/>
        </c:manualLayout>
      </c:layout>
      <c:bar3DChart>
        <c:barDir val="col"/>
        <c:grouping val="standard"/>
        <c:ser>
          <c:idx val="0"/>
          <c:order val="0"/>
          <c:tx>
            <c:v>Aprobado 2020</c:v>
          </c:tx>
          <c:spPr>
            <a:solidFill>
              <a:schemeClr val="accent6">
                <a:lumMod val="75000"/>
              </a:schemeClr>
            </a:solidFill>
          </c:spPr>
          <c:cat>
            <c:strRef>
              <c:f>'Subrupo de gasto '!$A$14:$A$20</c:f>
              <c:strCache>
                <c:ptCount val="7"/>
                <c:pt idx="0">
                  <c:v>Gastos de Administración</c:v>
                </c:pt>
                <c:pt idx="1">
                  <c:v>Gastos en Desarrollo Humano</c:v>
                </c:pt>
                <c:pt idx="2">
                  <c:v>Transferencias Corrientes</c:v>
                </c:pt>
                <c:pt idx="3">
                  <c:v>Inversión Física</c:v>
                </c:pt>
                <c:pt idx="4">
                  <c:v>Transferencias de Capital</c:v>
                </c:pt>
                <c:pt idx="5">
                  <c:v>Inversión Financiera</c:v>
                </c:pt>
                <c:pt idx="6">
                  <c:v>Deuda Pública</c:v>
                </c:pt>
              </c:strCache>
            </c:strRef>
          </c:cat>
          <c:val>
            <c:numRef>
              <c:f>'Subrupo de gasto '!$B$14:$B$20</c:f>
              <c:numCache>
                <c:formatCode>"Q"#,##0.0</c:formatCode>
                <c:ptCount val="7"/>
                <c:pt idx="0">
                  <c:v>8583.7999999999993</c:v>
                </c:pt>
                <c:pt idx="1">
                  <c:v>30211.5</c:v>
                </c:pt>
                <c:pt idx="2">
                  <c:v>19314.900000000001</c:v>
                </c:pt>
                <c:pt idx="3">
                  <c:v>4396.1000000000004</c:v>
                </c:pt>
                <c:pt idx="4">
                  <c:v>11747.3</c:v>
                </c:pt>
                <c:pt idx="5">
                  <c:v>50.4</c:v>
                </c:pt>
                <c:pt idx="6">
                  <c:v>13411</c:v>
                </c:pt>
              </c:numCache>
            </c:numRef>
          </c:val>
        </c:ser>
        <c:ser>
          <c:idx val="1"/>
          <c:order val="1"/>
          <c:tx>
            <c:v>Vigente 2020*</c:v>
          </c:tx>
          <c:spPr>
            <a:solidFill>
              <a:srgbClr val="FFC000"/>
            </a:solidFill>
          </c:spPr>
          <c:cat>
            <c:strRef>
              <c:f>'Subrupo de gasto '!$A$14:$A$20</c:f>
              <c:strCache>
                <c:ptCount val="7"/>
                <c:pt idx="0">
                  <c:v>Gastos de Administración</c:v>
                </c:pt>
                <c:pt idx="1">
                  <c:v>Gastos en Desarrollo Humano</c:v>
                </c:pt>
                <c:pt idx="2">
                  <c:v>Transferencias Corrientes</c:v>
                </c:pt>
                <c:pt idx="3">
                  <c:v>Inversión Física</c:v>
                </c:pt>
                <c:pt idx="4">
                  <c:v>Transferencias de Capital</c:v>
                </c:pt>
                <c:pt idx="5">
                  <c:v>Inversión Financiera</c:v>
                </c:pt>
                <c:pt idx="6">
                  <c:v>Deuda Pública</c:v>
                </c:pt>
              </c:strCache>
            </c:strRef>
          </c:cat>
          <c:val>
            <c:numRef>
              <c:f>'Subrupo de gasto '!$C$14:$C$20</c:f>
              <c:numCache>
                <c:formatCode>"Q"#,##0.0</c:formatCode>
                <c:ptCount val="7"/>
                <c:pt idx="0">
                  <c:v>8904.9</c:v>
                </c:pt>
                <c:pt idx="1">
                  <c:v>33718.800000000003</c:v>
                </c:pt>
                <c:pt idx="2">
                  <c:v>29023.1</c:v>
                </c:pt>
                <c:pt idx="3">
                  <c:v>5307.2</c:v>
                </c:pt>
                <c:pt idx="4">
                  <c:v>12665.3</c:v>
                </c:pt>
                <c:pt idx="5">
                  <c:v>3530.4</c:v>
                </c:pt>
                <c:pt idx="6">
                  <c:v>14611</c:v>
                </c:pt>
              </c:numCache>
            </c:numRef>
          </c:val>
        </c:ser>
        <c:ser>
          <c:idx val="3"/>
          <c:order val="2"/>
          <c:tx>
            <c:v>Recomendado 2021</c:v>
          </c:tx>
          <c:spPr>
            <a:solidFill>
              <a:srgbClr val="FFFF00"/>
            </a:solidFill>
          </c:spPr>
          <c:cat>
            <c:strRef>
              <c:f>'Subrupo de gasto '!$A$14:$A$20</c:f>
              <c:strCache>
                <c:ptCount val="7"/>
                <c:pt idx="0">
                  <c:v>Gastos de Administración</c:v>
                </c:pt>
                <c:pt idx="1">
                  <c:v>Gastos en Desarrollo Humano</c:v>
                </c:pt>
                <c:pt idx="2">
                  <c:v>Transferencias Corrientes</c:v>
                </c:pt>
                <c:pt idx="3">
                  <c:v>Inversión Física</c:v>
                </c:pt>
                <c:pt idx="4">
                  <c:v>Transferencias de Capital</c:v>
                </c:pt>
                <c:pt idx="5">
                  <c:v>Inversión Financiera</c:v>
                </c:pt>
                <c:pt idx="6">
                  <c:v>Deuda Pública</c:v>
                </c:pt>
              </c:strCache>
            </c:strRef>
          </c:cat>
          <c:val>
            <c:numRef>
              <c:f>'Subrupo de gasto '!$E$14:$E$20</c:f>
              <c:numCache>
                <c:formatCode>"Q"#,##0.0</c:formatCode>
                <c:ptCount val="7"/>
                <c:pt idx="0">
                  <c:v>9391</c:v>
                </c:pt>
                <c:pt idx="1">
                  <c:v>33782.800000000003</c:v>
                </c:pt>
                <c:pt idx="2">
                  <c:v>19701.8</c:v>
                </c:pt>
                <c:pt idx="3">
                  <c:v>8913.2000000000007</c:v>
                </c:pt>
                <c:pt idx="4">
                  <c:v>11646.5</c:v>
                </c:pt>
                <c:pt idx="5">
                  <c:v>37.4</c:v>
                </c:pt>
                <c:pt idx="6">
                  <c:v>16227.3</c:v>
                </c:pt>
              </c:numCache>
            </c:numRef>
          </c:val>
        </c:ser>
        <c:shape val="box"/>
        <c:axId val="72062080"/>
        <c:axId val="72063616"/>
        <c:axId val="71114240"/>
      </c:bar3DChart>
      <c:catAx>
        <c:axId val="7206208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72063616"/>
        <c:crosses val="autoZero"/>
        <c:auto val="1"/>
        <c:lblAlgn val="ctr"/>
        <c:lblOffset val="100"/>
      </c:catAx>
      <c:valAx>
        <c:axId val="720636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Millones Q.</a:t>
                </a:r>
              </a:p>
            </c:rich>
          </c:tx>
          <c:layout>
            <c:manualLayout>
              <c:xMode val="edge"/>
              <c:yMode val="edge"/>
              <c:x val="1.6607359176256855E-3"/>
              <c:y val="0.2353001619478417"/>
            </c:manualLayout>
          </c:layout>
        </c:title>
        <c:numFmt formatCode="&quot;Q&quot;#,##0.0" sourceLinked="1"/>
        <c:tickLblPos val="nextTo"/>
        <c:spPr>
          <a:noFill/>
        </c:spPr>
        <c:txPr>
          <a:bodyPr/>
          <a:lstStyle/>
          <a:p>
            <a:pPr>
              <a:defRPr b="1"/>
            </a:pPr>
            <a:endParaRPr lang="es-ES"/>
          </a:p>
        </c:txPr>
        <c:crossAx val="72062080"/>
        <c:crosses val="autoZero"/>
        <c:crossBetween val="between"/>
      </c:valAx>
      <c:serAx>
        <c:axId val="711142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CC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2063616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="1"/>
            </a:pPr>
            <a:endParaRPr lang="es-ES"/>
          </a:p>
        </c:txPr>
      </c:dTable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880009590147543"/>
          <c:y val="0.70772196028688183"/>
          <c:w val="0.48016113971330565"/>
          <c:h val="3.9460865264181584E-2"/>
        </c:manualLayout>
      </c:layout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</c:chart>
  <c:spPr>
    <a:noFill/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Proyecto de Presupuesto 2021,</a:t>
            </a:r>
          </a:p>
          <a:p>
            <a:pPr>
              <a:defRPr/>
            </a:pPr>
            <a:r>
              <a:rPr lang="es-ES"/>
              <a:t>por Tipo de Gasto</a:t>
            </a:r>
          </a:p>
          <a:p>
            <a:pPr>
              <a:defRPr/>
            </a:pPr>
            <a:r>
              <a:rPr lang="es-ES" sz="1100"/>
              <a:t>(En</a:t>
            </a:r>
            <a:r>
              <a:rPr lang="es-ES" sz="1100" baseline="0"/>
              <a:t> millones Q.)</a:t>
            </a:r>
            <a:endParaRPr lang="es-ES" sz="1100"/>
          </a:p>
        </c:rich>
      </c:tx>
      <c:layout>
        <c:manualLayout>
          <c:xMode val="edge"/>
          <c:yMode val="edge"/>
          <c:x val="0.28073274026587386"/>
          <c:y val="1.279971437393855E-2"/>
        </c:manualLayout>
      </c:layout>
    </c:title>
    <c:plotArea>
      <c:layout>
        <c:manualLayout>
          <c:layoutTarget val="inner"/>
          <c:xMode val="edge"/>
          <c:yMode val="edge"/>
          <c:x val="0.13653267025832297"/>
          <c:y val="0.17709259688127293"/>
          <c:w val="0.83472974132595601"/>
          <c:h val="0.66560946425814826"/>
        </c:manualLayout>
      </c:layout>
      <c:bubbleChart>
        <c:ser>
          <c:idx val="0"/>
          <c:order val="0"/>
          <c:tx>
            <c:v>Recomendado 2017</c:v>
          </c:tx>
          <c:spPr>
            <a:solidFill>
              <a:srgbClr val="F79646">
                <a:lumMod val="20000"/>
                <a:lumOff val="80000"/>
              </a:srgbClr>
            </a:solidFill>
          </c:spPr>
          <c:dPt>
            <c:idx val="0"/>
            <c:bubble3D val="1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bubble3D val="1"/>
            <c:spPr>
              <a:solidFill>
                <a:srgbClr val="FFFF00"/>
              </a:solidFill>
            </c:spPr>
          </c:dPt>
          <c:dPt>
            <c:idx val="2"/>
            <c:bubble3D val="1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30122784736797675"/>
                  <c:y val="-0.10723000617569869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1"/>
              <c:showVal val="1"/>
              <c:showCatName val="1"/>
              <c:separator>
</c:separator>
            </c:dLbl>
            <c:dLbl>
              <c:idx val="1"/>
              <c:layout>
                <c:manualLayout>
                  <c:x val="-0.34369141910358553"/>
                  <c:y val="-9.0073143430600591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1"/>
              <c:showVal val="1"/>
              <c:showCatName val="1"/>
              <c:separator>
</c:separator>
            </c:dLbl>
            <c:dLbl>
              <c:idx val="2"/>
              <c:layout>
                <c:manualLayout>
                  <c:x val="-0.1184995254201037"/>
                  <c:y val="-0.11948490813648296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1"/>
              <c:showVal val="1"/>
              <c:showCatName val="1"/>
              <c:separator>
</c:separato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t"/>
            <c:showLegendKey val="1"/>
            <c:showVal val="1"/>
            <c:showCatName val="1"/>
            <c:separator>
</c:separator>
          </c:dLbls>
          <c:xVal>
            <c:strRef>
              <c:f>'Subrupo de gasto '!$A$6:$A$8</c:f>
              <c:strCache>
                <c:ptCount val="3"/>
                <c:pt idx="0">
                  <c:v>Funcionamiento</c:v>
                </c:pt>
                <c:pt idx="1">
                  <c:v>Inversión</c:v>
                </c:pt>
                <c:pt idx="2">
                  <c:v>Deuda Pública</c:v>
                </c:pt>
              </c:strCache>
            </c:strRef>
          </c:xVal>
          <c:yVal>
            <c:numRef>
              <c:f>'Subrupo de gasto '!$E$6:$E$8</c:f>
              <c:numCache>
                <c:formatCode>"Q"#,##0.0</c:formatCode>
                <c:ptCount val="3"/>
                <c:pt idx="0">
                  <c:v>62875.600000000006</c:v>
                </c:pt>
                <c:pt idx="1">
                  <c:v>20597.100000000002</c:v>
                </c:pt>
                <c:pt idx="2">
                  <c:v>16227.3</c:v>
                </c:pt>
              </c:numCache>
            </c:numRef>
          </c:yVal>
          <c:bubbleSize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bubbleSize>
          <c:bubble3D val="1"/>
        </c:ser>
        <c:bubbleScale val="100"/>
        <c:axId val="72270592"/>
        <c:axId val="72272128"/>
      </c:bubbleChart>
      <c:valAx>
        <c:axId val="7227059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2272128"/>
        <c:crosses val="autoZero"/>
        <c:crossBetween val="midCat"/>
      </c:valAx>
      <c:valAx>
        <c:axId val="72272128"/>
        <c:scaling>
          <c:orientation val="minMax"/>
        </c:scaling>
        <c:axPos val="l"/>
        <c:majorGridlines/>
        <c:numFmt formatCode="&quot;Q&quot;#,##0.0" sourceLinked="1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72270592"/>
        <c:crosses val="autoZero"/>
        <c:crossBetween val="midCat"/>
      </c:valAx>
      <c:spPr>
        <a:solidFill>
          <a:schemeClr val="accent3">
            <a:lumMod val="20000"/>
            <a:lumOff val="80000"/>
          </a:schemeClr>
        </a:solidFill>
        <a:ln>
          <a:solidFill>
            <a:srgbClr val="EEECE1">
              <a:lumMod val="50000"/>
            </a:srgbClr>
          </a:solidFill>
        </a:ln>
        <a:scene3d>
          <a:camera prst="orthographicFront"/>
          <a:lightRig rig="threePt" dir="t"/>
        </a:scene3d>
        <a:sp3d>
          <a:bevelB h="50800"/>
        </a:sp3d>
      </c:spPr>
    </c:plotArea>
    <c:plotVisOnly val="1"/>
    <c:dispBlanksAs val="gap"/>
  </c:chart>
  <c:spPr>
    <a:noFill/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Proyecto de Presupuesto 2021,</a:t>
            </a:r>
          </a:p>
          <a:p>
            <a:pPr>
              <a:defRPr/>
            </a:pPr>
            <a:r>
              <a:rPr lang="es-ES"/>
              <a:t>por Tipo de Gasto</a:t>
            </a:r>
          </a:p>
          <a:p>
            <a:pPr>
              <a:defRPr/>
            </a:pPr>
            <a:r>
              <a:rPr lang="es-ES" sz="1100"/>
              <a:t>(En</a:t>
            </a:r>
            <a:r>
              <a:rPr lang="es-ES" sz="1100" baseline="0"/>
              <a:t> millones Q.)</a:t>
            </a:r>
            <a:endParaRPr lang="es-ES" sz="1100"/>
          </a:p>
        </c:rich>
      </c:tx>
      <c:layout>
        <c:manualLayout>
          <c:xMode val="edge"/>
          <c:yMode val="edge"/>
          <c:x val="0.28073274026587386"/>
          <c:y val="1.279971437393855E-2"/>
        </c:manualLayout>
      </c:layout>
    </c:title>
    <c:plotArea>
      <c:layout>
        <c:manualLayout>
          <c:layoutTarget val="inner"/>
          <c:xMode val="edge"/>
          <c:yMode val="edge"/>
          <c:x val="0.13653267025832297"/>
          <c:y val="0.17709259688127299"/>
          <c:w val="0.83472974132595601"/>
          <c:h val="0.66560946425814882"/>
        </c:manualLayout>
      </c:layout>
      <c:bubbleChart>
        <c:ser>
          <c:idx val="0"/>
          <c:order val="0"/>
          <c:tx>
            <c:v>Recomendado 2017</c:v>
          </c:tx>
          <c:spPr>
            <a:solidFill>
              <a:srgbClr val="F79646">
                <a:lumMod val="20000"/>
                <a:lumOff val="80000"/>
              </a:srgbClr>
            </a:solidFill>
            <a:ln>
              <a:solidFill>
                <a:srgbClr val="EEECE1">
                  <a:lumMod val="50000"/>
                </a:srgbClr>
              </a:solidFill>
            </a:ln>
          </c:spPr>
          <c:dPt>
            <c:idx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</c:dPt>
          <c:dPt>
            <c:idx val="2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</c:dPt>
          <c:dLbls>
            <c:dLbl>
              <c:idx val="0"/>
              <c:layout>
                <c:manualLayout>
                  <c:x val="-0.30122784736797692"/>
                  <c:y val="-0.10723000617569869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1"/>
              <c:showVal val="1"/>
              <c:showCatName val="1"/>
              <c:separator>
</c:separator>
            </c:dLbl>
            <c:dLbl>
              <c:idx val="1"/>
              <c:layout>
                <c:manualLayout>
                  <c:x val="-0.34369141910358553"/>
                  <c:y val="-9.0073143430600591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1"/>
              <c:showVal val="1"/>
              <c:showCatName val="1"/>
              <c:separator>
</c:separator>
            </c:dLbl>
            <c:dLbl>
              <c:idx val="2"/>
              <c:layout>
                <c:manualLayout>
                  <c:x val="-0.11849952542010372"/>
                  <c:y val="-0.11948490813648296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1"/>
              <c:showVal val="1"/>
              <c:showCatName val="1"/>
              <c:separator>
</c:separato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t"/>
            <c:showLegendKey val="1"/>
            <c:showVal val="1"/>
            <c:showCatName val="1"/>
            <c:separator>
</c:separator>
          </c:dLbls>
          <c:xVal>
            <c:strRef>
              <c:f>'Subrupo de gasto '!$A$6:$A$8</c:f>
              <c:strCache>
                <c:ptCount val="3"/>
                <c:pt idx="0">
                  <c:v>Funcionamiento</c:v>
                </c:pt>
                <c:pt idx="1">
                  <c:v>Inversión</c:v>
                </c:pt>
                <c:pt idx="2">
                  <c:v>Deuda Pública</c:v>
                </c:pt>
              </c:strCache>
            </c:strRef>
          </c:xVal>
          <c:yVal>
            <c:numRef>
              <c:f>'Subrupo de gasto '!$E$6:$E$8</c:f>
              <c:numCache>
                <c:formatCode>"Q"#,##0.0</c:formatCode>
                <c:ptCount val="3"/>
                <c:pt idx="0">
                  <c:v>62875.600000000006</c:v>
                </c:pt>
                <c:pt idx="1">
                  <c:v>20597.100000000002</c:v>
                </c:pt>
                <c:pt idx="2">
                  <c:v>16227.3</c:v>
                </c:pt>
              </c:numCache>
            </c:numRef>
          </c:yVal>
          <c:bubbleSize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bubbleSize>
        </c:ser>
        <c:bubbleScale val="100"/>
        <c:axId val="72209536"/>
        <c:axId val="72211072"/>
      </c:bubbleChart>
      <c:valAx>
        <c:axId val="7220953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2211072"/>
        <c:crosses val="autoZero"/>
        <c:crossBetween val="midCat"/>
      </c:valAx>
      <c:valAx>
        <c:axId val="72211072"/>
        <c:scaling>
          <c:orientation val="minMax"/>
        </c:scaling>
        <c:axPos val="l"/>
        <c:majorGridlines/>
        <c:numFmt formatCode="&quot;Q&quot;#,##0.0" sourceLinked="1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72209536"/>
        <c:crosses val="autoZero"/>
        <c:crossBetween val="midCat"/>
      </c:valAx>
      <c:spPr>
        <a:solidFill>
          <a:srgbClr val="DCF0C6"/>
        </a:solidFill>
        <a:ln>
          <a:solidFill>
            <a:srgbClr val="EEECE1">
              <a:lumMod val="50000"/>
            </a:srgbClr>
          </a:solidFill>
        </a:ln>
        <a:scene3d>
          <a:camera prst="orthographicFront"/>
          <a:lightRig rig="threePt" dir="t"/>
        </a:scene3d>
        <a:sp3d>
          <a:bevelB h="50800"/>
        </a:sp3d>
      </c:spPr>
    </c:plotArea>
    <c:plotVisOnly val="1"/>
    <c:dispBlanksAs val="gap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Proyecto de Presupuesto 2021,</a:t>
            </a:r>
          </a:p>
          <a:p>
            <a:pPr>
              <a:defRPr/>
            </a:pPr>
            <a:r>
              <a:rPr lang="es-ES"/>
              <a:t>por Tipo de Gasto</a:t>
            </a:r>
          </a:p>
          <a:p>
            <a:pPr>
              <a:defRPr/>
            </a:pPr>
            <a:r>
              <a:rPr lang="es-ES" sz="1100"/>
              <a:t>(En</a:t>
            </a:r>
            <a:r>
              <a:rPr lang="es-ES" sz="1100" baseline="0"/>
              <a:t> millones Q.)</a:t>
            </a:r>
            <a:endParaRPr lang="es-ES" sz="1100"/>
          </a:p>
        </c:rich>
      </c:tx>
      <c:layout>
        <c:manualLayout>
          <c:xMode val="edge"/>
          <c:yMode val="edge"/>
          <c:x val="0.27876617192762454"/>
          <c:y val="5.4467731974679736E-3"/>
        </c:manualLayout>
      </c:layout>
    </c:title>
    <c:plotArea>
      <c:layout>
        <c:manualLayout>
          <c:layoutTarget val="inner"/>
          <c:xMode val="edge"/>
          <c:yMode val="edge"/>
          <c:x val="0.16279995973954584"/>
          <c:y val="0.16238671452833101"/>
          <c:w val="0.67206729689762235"/>
          <c:h val="0.83761328547166858"/>
        </c:manualLayout>
      </c:layout>
      <c:doughnutChart>
        <c:varyColors val="1"/>
        <c:ser>
          <c:idx val="0"/>
          <c:order val="0"/>
          <c:tx>
            <c:v>Recomendado 2017</c:v>
          </c:tx>
          <c:spPr>
            <a:solidFill>
              <a:srgbClr val="F79646">
                <a:lumMod val="20000"/>
                <a:lumOff val="80000"/>
              </a:srgbClr>
            </a:solidFill>
            <a:ln>
              <a:solidFill>
                <a:srgbClr val="EEECE1">
                  <a:lumMod val="50000"/>
                </a:srgbClr>
              </a:solidFill>
            </a:ln>
          </c:spPr>
          <c:explosion val="25"/>
          <c:dPt>
            <c:idx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</c:dPt>
          <c:dPt>
            <c:idx val="2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</c:dPt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</c:dLbl>
            <c:dLbl>
              <c:idx val="1"/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/>
                      <a:t>Inversión
Q20,597.1
20.6%</a:t>
                    </a:r>
                  </a:p>
                </c:rich>
              </c:tx>
              <c:numFmt formatCode="0.0%" sourceLinked="0"/>
              <c:spPr/>
              <c:showLegendKey val="1"/>
              <c:showVal val="1"/>
              <c:showCatName val="1"/>
              <c:showPercent val="1"/>
              <c:separator>
</c:separator>
            </c:dLbl>
            <c:dLbl>
              <c:idx val="2"/>
              <c:numFmt formatCode="0.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1"/>
            <c:showVal val="1"/>
            <c:showCatName val="1"/>
            <c:showPercent val="1"/>
            <c:separator>
</c:separator>
            <c:showLeaderLines val="1"/>
          </c:dLbls>
          <c:cat>
            <c:strRef>
              <c:f>'Subrupo de gasto '!$A$6:$A$8</c:f>
              <c:strCache>
                <c:ptCount val="3"/>
                <c:pt idx="0">
                  <c:v>Funcionamiento</c:v>
                </c:pt>
                <c:pt idx="1">
                  <c:v>Inversión</c:v>
                </c:pt>
                <c:pt idx="2">
                  <c:v>Deuda Pública</c:v>
                </c:pt>
              </c:strCache>
            </c:strRef>
          </c:cat>
          <c:val>
            <c:numRef>
              <c:f>'Subrupo de gasto '!$E$6:$E$8</c:f>
              <c:numCache>
                <c:formatCode>"Q"#,##0.0</c:formatCode>
                <c:ptCount val="3"/>
                <c:pt idx="0">
                  <c:v>62875.600000000006</c:v>
                </c:pt>
                <c:pt idx="1">
                  <c:v>20597.100000000002</c:v>
                </c:pt>
                <c:pt idx="2">
                  <c:v>16227.3</c:v>
                </c:pt>
              </c:numCache>
            </c:numRef>
          </c:val>
        </c:ser>
        <c:firstSliceAng val="0"/>
        <c:holeSize val="50"/>
      </c:doughnutChart>
      <c:spPr>
        <a:noFill/>
        <a:ln>
          <a:noFill/>
        </a:ln>
        <a:scene3d>
          <a:camera prst="orthographicFront"/>
          <a:lightRig rig="threePt" dir="t"/>
        </a:scene3d>
        <a:sp3d>
          <a:bevelB h="50800"/>
        </a:sp3d>
      </c:spPr>
    </c:plotArea>
    <c:plotVisOnly val="1"/>
    <c:dispBlanksAs val="zero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Presupuesto 2020 y Proyecto 2021, </a:t>
            </a:r>
          </a:p>
          <a:p>
            <a:pPr>
              <a:defRPr/>
            </a:pPr>
            <a:r>
              <a:rPr lang="es-ES"/>
              <a:t>por fuente de financiamiento</a:t>
            </a:r>
          </a:p>
          <a:p>
            <a:pPr>
              <a:defRPr/>
            </a:pPr>
            <a:r>
              <a:rPr lang="es-ES" sz="1200"/>
              <a:t>(En millones Q.)</a:t>
            </a:r>
          </a:p>
        </c:rich>
      </c:tx>
      <c:layout>
        <c:manualLayout>
          <c:xMode val="edge"/>
          <c:yMode val="edge"/>
          <c:x val="0.28237885586882461"/>
          <c:y val="1.6260076031421343E-2"/>
        </c:manualLayout>
      </c:layout>
    </c:title>
    <c:plotArea>
      <c:layout>
        <c:manualLayout>
          <c:layoutTarget val="inner"/>
          <c:xMode val="edge"/>
          <c:yMode val="edge"/>
          <c:x val="0.20309048062540647"/>
          <c:y val="0.17635815096066729"/>
          <c:w val="0.77719625772585055"/>
          <c:h val="0.53853167820214642"/>
        </c:manualLayout>
      </c:layout>
      <c:barChart>
        <c:barDir val="col"/>
        <c:grouping val="clustered"/>
        <c:ser>
          <c:idx val="0"/>
          <c:order val="0"/>
          <c:tx>
            <c:v>Aprobado 2020</c:v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Financiamiento!$B$9:$B$15</c:f>
              <c:strCache>
                <c:ptCount val="7"/>
                <c:pt idx="0">
                  <c:v>Recursos del Tesoro</c:v>
                </c:pt>
                <c:pt idx="1">
                  <c:v>Afectación Específica</c:v>
                </c:pt>
                <c:pt idx="2">
                  <c:v>Recursos Propios</c:v>
                </c:pt>
                <c:pt idx="3">
                  <c:v>Crédito Interno</c:v>
                </c:pt>
                <c:pt idx="4">
                  <c:v>Crédito Externo</c:v>
                </c:pt>
                <c:pt idx="5">
                  <c:v>Donaciones Externas</c:v>
                </c:pt>
                <c:pt idx="6">
                  <c:v>Donaciones Internas</c:v>
                </c:pt>
              </c:strCache>
            </c:strRef>
          </c:cat>
          <c:val>
            <c:numRef>
              <c:f>Financiamiento!$C$9:$C$15</c:f>
              <c:numCache>
                <c:formatCode>"Q"#,##0.0</c:formatCode>
                <c:ptCount val="7"/>
                <c:pt idx="0">
                  <c:v>46974.9</c:v>
                </c:pt>
                <c:pt idx="1">
                  <c:v>22212.2</c:v>
                </c:pt>
                <c:pt idx="2">
                  <c:v>1410.6</c:v>
                </c:pt>
                <c:pt idx="3">
                  <c:v>15252.6</c:v>
                </c:pt>
                <c:pt idx="4">
                  <c:v>1592.6</c:v>
                </c:pt>
                <c:pt idx="5">
                  <c:v>254.5</c:v>
                </c:pt>
                <c:pt idx="6">
                  <c:v>17.600000000000001</c:v>
                </c:pt>
              </c:numCache>
            </c:numRef>
          </c:val>
        </c:ser>
        <c:ser>
          <c:idx val="1"/>
          <c:order val="1"/>
          <c:tx>
            <c:v>Vigente 2020*</c:v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Financiamiento!$B$9:$B$15</c:f>
              <c:strCache>
                <c:ptCount val="7"/>
                <c:pt idx="0">
                  <c:v>Recursos del Tesoro</c:v>
                </c:pt>
                <c:pt idx="1">
                  <c:v>Afectación Específica</c:v>
                </c:pt>
                <c:pt idx="2">
                  <c:v>Recursos Propios</c:v>
                </c:pt>
                <c:pt idx="3">
                  <c:v>Crédito Interno</c:v>
                </c:pt>
                <c:pt idx="4">
                  <c:v>Crédito Externo</c:v>
                </c:pt>
                <c:pt idx="5">
                  <c:v>Donaciones Externas</c:v>
                </c:pt>
                <c:pt idx="6">
                  <c:v>Donaciones Internas</c:v>
                </c:pt>
              </c:strCache>
            </c:strRef>
          </c:cat>
          <c:val>
            <c:numRef>
              <c:f>Financiamiento!$D$9:$D$15</c:f>
              <c:numCache>
                <c:formatCode>"Q"#,##0.0</c:formatCode>
                <c:ptCount val="7"/>
                <c:pt idx="0">
                  <c:v>46630.6</c:v>
                </c:pt>
                <c:pt idx="1">
                  <c:v>22062</c:v>
                </c:pt>
                <c:pt idx="2">
                  <c:v>1457.3</c:v>
                </c:pt>
                <c:pt idx="3">
                  <c:v>27532.5</c:v>
                </c:pt>
                <c:pt idx="4">
                  <c:v>9790.7000000000007</c:v>
                </c:pt>
                <c:pt idx="5">
                  <c:v>274</c:v>
                </c:pt>
                <c:pt idx="6">
                  <c:v>13.6</c:v>
                </c:pt>
              </c:numCache>
            </c:numRef>
          </c:val>
        </c:ser>
        <c:ser>
          <c:idx val="3"/>
          <c:order val="2"/>
          <c:tx>
            <c:v>Recomendado 2021</c:v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Financiamiento!$B$9:$B$15</c:f>
              <c:strCache>
                <c:ptCount val="7"/>
                <c:pt idx="0">
                  <c:v>Recursos del Tesoro</c:v>
                </c:pt>
                <c:pt idx="1">
                  <c:v>Afectación Específica</c:v>
                </c:pt>
                <c:pt idx="2">
                  <c:v>Recursos Propios</c:v>
                </c:pt>
                <c:pt idx="3">
                  <c:v>Crédito Interno</c:v>
                </c:pt>
                <c:pt idx="4">
                  <c:v>Crédito Externo</c:v>
                </c:pt>
                <c:pt idx="5">
                  <c:v>Donaciones Externas</c:v>
                </c:pt>
                <c:pt idx="6">
                  <c:v>Donaciones Internas</c:v>
                </c:pt>
              </c:strCache>
            </c:strRef>
          </c:cat>
          <c:val>
            <c:numRef>
              <c:f>Financiamiento!$F$9:$F$15</c:f>
              <c:numCache>
                <c:formatCode>"Q"#,##0.0</c:formatCode>
                <c:ptCount val="7"/>
                <c:pt idx="0">
                  <c:v>44120</c:v>
                </c:pt>
                <c:pt idx="1">
                  <c:v>20256.599999999999</c:v>
                </c:pt>
                <c:pt idx="2">
                  <c:v>1149</c:v>
                </c:pt>
                <c:pt idx="3">
                  <c:v>30599.3</c:v>
                </c:pt>
                <c:pt idx="4">
                  <c:v>3363.3</c:v>
                </c:pt>
                <c:pt idx="5">
                  <c:v>195</c:v>
                </c:pt>
                <c:pt idx="6">
                  <c:v>16.8</c:v>
                </c:pt>
              </c:numCache>
            </c:numRef>
          </c:val>
        </c:ser>
        <c:axId val="72421760"/>
        <c:axId val="72423296"/>
      </c:barChart>
      <c:catAx>
        <c:axId val="72421760"/>
        <c:scaling>
          <c:orientation val="minMax"/>
        </c:scaling>
        <c:axPos val="b"/>
        <c:numFmt formatCode="General" sourceLinked="1"/>
        <c:tickLblPos val="nextTo"/>
        <c:crossAx val="72423296"/>
        <c:crosses val="autoZero"/>
        <c:auto val="1"/>
        <c:lblAlgn val="ctr"/>
        <c:lblOffset val="100"/>
      </c:catAx>
      <c:valAx>
        <c:axId val="72423296"/>
        <c:scaling>
          <c:orientation val="minMax"/>
        </c:scaling>
        <c:axPos val="l"/>
        <c:majorGridlines/>
        <c:numFmt formatCode="&quot;Q&quot;#,##0.0" sourceLinked="1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7242176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="1"/>
            </a:pPr>
            <a:endParaRPr lang="es-ES"/>
          </a:p>
        </c:txPr>
      </c:dTable>
      <c:spPr>
        <a:solidFill>
          <a:srgbClr val="FFFBFF"/>
        </a:solidFill>
      </c:spPr>
    </c:plotArea>
    <c:plotVisOnly val="1"/>
    <c:dispBlanksAs val="gap"/>
  </c:chart>
  <c:spPr>
    <a:noFill/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Proyecto</a:t>
            </a:r>
            <a:r>
              <a:rPr lang="es-ES" baseline="0"/>
              <a:t> 2021, por fuente agregada de  financiamiento</a:t>
            </a:r>
          </a:p>
          <a:p>
            <a:pPr>
              <a:defRPr/>
            </a:pPr>
            <a:r>
              <a:rPr lang="es-ES" sz="1400" baseline="0"/>
              <a:t>(En millones Q. y porcentaje)</a:t>
            </a:r>
            <a:endParaRPr lang="es-ES" sz="1400"/>
          </a:p>
        </c:rich>
      </c:tx>
      <c:layout>
        <c:manualLayout>
          <c:xMode val="edge"/>
          <c:yMode val="edge"/>
          <c:x val="0.17063699802029872"/>
          <c:y val="3.3725307362895435E-3"/>
        </c:manualLayout>
      </c:layout>
    </c:title>
    <c:plotArea>
      <c:layout>
        <c:manualLayout>
          <c:layoutTarget val="inner"/>
          <c:xMode val="edge"/>
          <c:yMode val="edge"/>
          <c:x val="0.19247767237286464"/>
          <c:y val="0.25113827876778561"/>
          <c:w val="0.65770078740157856"/>
          <c:h val="0.68623739181362453"/>
        </c:manualLayout>
      </c:layout>
      <c:doughnutChart>
        <c:varyColors val="1"/>
        <c:ser>
          <c:idx val="0"/>
          <c:order val="0"/>
          <c:tx>
            <c:v>Recomendado 2018</c:v>
          </c:tx>
          <c:explosion val="25"/>
          <c:dPt>
            <c:idx val="0"/>
            <c:spPr>
              <a:blipFill>
                <a:blip xmlns:r="http://schemas.openxmlformats.org/officeDocument/2006/relationships" r:embed="rId1"/>
                <a:tile tx="0" ty="0" sx="100000" sy="100000" flip="none" algn="tl"/>
              </a:blipFill>
            </c:spPr>
          </c:dPt>
          <c:dPt>
            <c:idx val="1"/>
            <c:spPr>
              <a:blipFill>
                <a:blip xmlns:r="http://schemas.openxmlformats.org/officeDocument/2006/relationships" r:embed="rId2"/>
                <a:tile tx="0" ty="0" sx="100000" sy="100000" flip="none" algn="tl"/>
              </a:blipFill>
            </c:spPr>
          </c:dPt>
          <c:dPt>
            <c:idx val="2"/>
            <c:spPr>
              <a:blipFill>
                <a:blip xmlns:r="http://schemas.openxmlformats.org/officeDocument/2006/relationships" r:embed="rId3"/>
                <a:tile tx="0" ty="0" sx="100000" sy="100000" flip="none" algn="tl"/>
              </a:blipFill>
            </c:spPr>
          </c:dPt>
          <c:dPt>
            <c:idx val="3"/>
            <c:spPr>
              <a:blipFill>
                <a:blip xmlns:r="http://schemas.openxmlformats.org/officeDocument/2006/relationships" r:embed="rId4"/>
                <a:tile tx="0" ty="0" sx="100000" sy="100000" flip="none" algn="tl"/>
              </a:blipFill>
            </c:spPr>
          </c:dPt>
          <c:dPt>
            <c:idx val="4"/>
            <c:spPr>
              <a:blipFill>
                <a:blip xmlns:r="http://schemas.openxmlformats.org/officeDocument/2006/relationships" r:embed="rId5"/>
                <a:tile tx="0" ty="0" sx="100000" sy="100000" flip="none" algn="tl"/>
              </a:blipFill>
            </c:spPr>
          </c:dPt>
          <c:dPt>
            <c:idx val="5"/>
            <c:spPr>
              <a:blipFill>
                <a:blip xmlns:r="http://schemas.openxmlformats.org/officeDocument/2006/relationships" r:embed="rId6"/>
                <a:tile tx="0" ty="0" sx="100000" sy="100000" flip="none" algn="tl"/>
              </a:blipFill>
            </c:spPr>
          </c:dPt>
          <c:dLbls>
            <c:dLbl>
              <c:idx val="0"/>
              <c:layout>
                <c:manualLayout>
                  <c:x val="3.6405005688282276E-2"/>
                  <c:y val="0.30787448194197958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1"/>
              <c:showVal val="1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-0.18373724615481091"/>
                  <c:y val="6.4018871530934315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1"/>
              <c:showVal val="1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-0.15225497836661203"/>
                  <c:y val="-9.473060982830071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1"/>
              <c:showVal val="1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-0.18657565415244648"/>
                  <c:y val="-5.2101835405565407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1"/>
              <c:showVal val="1"/>
              <c:showCatName val="1"/>
              <c:showPercent val="1"/>
              <c:separator>
</c:separator>
            </c:dLbl>
            <c:dLbl>
              <c:idx val="4"/>
              <c:layout>
                <c:manualLayout>
                  <c:x val="-0.15017064846416384"/>
                  <c:y val="-9.9467140319715805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1"/>
              <c:showVal val="1"/>
              <c:showCatName val="1"/>
              <c:showPercent val="1"/>
              <c:separator>
</c:separator>
            </c:dLbl>
            <c:dLbl>
              <c:idx val="5"/>
              <c:layout>
                <c:manualLayout>
                  <c:x val="0.20705346985210538"/>
                  <c:y val="-5.920700409784482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1"/>
              <c:showVal val="1"/>
              <c:showCatName val="1"/>
              <c:showPercent val="1"/>
              <c:separator>
</c:separator>
            </c:dLbl>
            <c:dLbl>
              <c:idx val="6"/>
              <c:layout>
                <c:manualLayout>
                  <c:x val="1.8202502844141082E-2"/>
                  <c:y val="-0.11130846654825341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lang="en-US"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1"/>
              <c:showVal val="1"/>
              <c:showCatName val="1"/>
              <c:showPercent val="1"/>
              <c:separator>
</c:separato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1"/>
            <c:showVal val="1"/>
            <c:showCatName val="1"/>
            <c:showPercent val="1"/>
            <c:separator>
</c:separator>
          </c:dLbls>
          <c:cat>
            <c:strRef>
              <c:f>Financiamiento!$B$9:$B$15</c:f>
              <c:strCache>
                <c:ptCount val="7"/>
                <c:pt idx="0">
                  <c:v>Recursos del Tesoro</c:v>
                </c:pt>
                <c:pt idx="1">
                  <c:v>Afectación Específica</c:v>
                </c:pt>
                <c:pt idx="2">
                  <c:v>Recursos Propios</c:v>
                </c:pt>
                <c:pt idx="3">
                  <c:v>Crédito Interno</c:v>
                </c:pt>
                <c:pt idx="4">
                  <c:v>Crédito Externo</c:v>
                </c:pt>
                <c:pt idx="5">
                  <c:v>Donaciones Externas</c:v>
                </c:pt>
                <c:pt idx="6">
                  <c:v>Donaciones Internas</c:v>
                </c:pt>
              </c:strCache>
            </c:strRef>
          </c:cat>
          <c:val>
            <c:numRef>
              <c:f>Financiamiento!$F$9:$F$15</c:f>
              <c:numCache>
                <c:formatCode>"Q"#,##0.0</c:formatCode>
                <c:ptCount val="7"/>
                <c:pt idx="0">
                  <c:v>44120</c:v>
                </c:pt>
                <c:pt idx="1">
                  <c:v>20256.599999999999</c:v>
                </c:pt>
                <c:pt idx="2">
                  <c:v>1149</c:v>
                </c:pt>
                <c:pt idx="3">
                  <c:v>30599.3</c:v>
                </c:pt>
                <c:pt idx="4">
                  <c:v>3363.3</c:v>
                </c:pt>
                <c:pt idx="5">
                  <c:v>195</c:v>
                </c:pt>
                <c:pt idx="6">
                  <c:v>16.8</c:v>
                </c:pt>
              </c:numCache>
            </c:numRef>
          </c:val>
        </c:ser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</c:chart>
  <c:spPr>
    <a:noFill/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7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Presupuesto de Egresos 2020 y Proyecto 2021, por Institución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(En porcentaje)</a:t>
            </a:r>
          </a:p>
        </c:rich>
      </c:tx>
      <c:layout>
        <c:manualLayout>
          <c:xMode val="edge"/>
          <c:yMode val="edge"/>
          <c:x val="0.28576950608446688"/>
          <c:y val="1.110465618585418E-2"/>
        </c:manualLayout>
      </c:layout>
    </c:title>
    <c:plotArea>
      <c:layout>
        <c:manualLayout>
          <c:layoutTarget val="inner"/>
          <c:xMode val="edge"/>
          <c:yMode val="edge"/>
          <c:x val="0.44371065927381881"/>
          <c:y val="9.1794062420041969E-2"/>
          <c:w val="0.47699950900386284"/>
          <c:h val="0.83323043547466513"/>
        </c:manualLayout>
      </c:layout>
      <c:barChart>
        <c:barDir val="bar"/>
        <c:grouping val="clustered"/>
        <c:ser>
          <c:idx val="5"/>
          <c:order val="0"/>
          <c:tx>
            <c:v>Aprobado 2020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1"/>
              <c:layout>
                <c:manualLayout>
                  <c:x val="0"/>
                  <c:y val="7.8377131749983887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2.6356588664653811E-3"/>
                  <c:y val="4.7026279049990436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0"/>
                  <c:y val="7.8377131749983887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6.5891471661634711E-3"/>
                  <c:y val="6.2701705399987014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6.5891471661634711E-3"/>
                  <c:y val="9.4052558099980751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-5.2713177329307892E-3"/>
                  <c:y val="1.0972798444997709E-2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-5.2713177329307892E-3"/>
                  <c:y val="1.0972798444997709E-2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5.2713177329307892E-3"/>
                  <c:y val="7.8377131749983887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-5.2713177329307892E-3"/>
                  <c:y val="6.2701705399987014E-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2.6356588664653811E-3"/>
                  <c:y val="6.27004711144479E-3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Institución!$A$41:$A$59</c:f>
              <c:strCache>
                <c:ptCount val="19"/>
                <c:pt idx="0">
                  <c:v>Obligaciones del Estado</c:v>
                </c:pt>
                <c:pt idx="1">
                  <c:v>Educación</c:v>
                </c:pt>
                <c:pt idx="2">
                  <c:v>Servicios de la Deuda Pública</c:v>
                </c:pt>
                <c:pt idx="3">
                  <c:v>Salud y Asistencia Social</c:v>
                </c:pt>
                <c:pt idx="4">
                  <c:v>Gobernación</c:v>
                </c:pt>
                <c:pt idx="5">
                  <c:v>Comunicaciones, Infraestructura y Vivienda</c:v>
                </c:pt>
                <c:pt idx="6">
                  <c:v>Defensa</c:v>
                </c:pt>
                <c:pt idx="7">
                  <c:v>Agricultura, Ganadería y Alimentación</c:v>
                </c:pt>
                <c:pt idx="8">
                  <c:v>Secretarías y otras Dependencias del Ejecutivo</c:v>
                </c:pt>
                <c:pt idx="9">
                  <c:v>Desarrollo Social</c:v>
                </c:pt>
                <c:pt idx="10">
                  <c:v>Trabajo y Seguridad Social</c:v>
                </c:pt>
                <c:pt idx="11">
                  <c:v>Cultura y Deportes</c:v>
                </c:pt>
                <c:pt idx="12">
                  <c:v>Relaciones Exteriores</c:v>
                </c:pt>
                <c:pt idx="13">
                  <c:v>Finanzas Públicas</c:v>
                </c:pt>
                <c:pt idx="14">
                  <c:v>Economía</c:v>
                </c:pt>
                <c:pt idx="15">
                  <c:v>Presidencia de la República</c:v>
                </c:pt>
                <c:pt idx="16">
                  <c:v>Ambiente y Recursos Naturales</c:v>
                </c:pt>
                <c:pt idx="17">
                  <c:v>Energía y Minas</c:v>
                </c:pt>
                <c:pt idx="18">
                  <c:v>Procuraduría General de la Nación</c:v>
                </c:pt>
              </c:strCache>
            </c:strRef>
          </c:cat>
          <c:val>
            <c:numRef>
              <c:f>Institución!$G$41:$G$59</c:f>
              <c:numCache>
                <c:formatCode>0.0%</c:formatCode>
                <c:ptCount val="19"/>
                <c:pt idx="0">
                  <c:v>0.32155389614091101</c:v>
                </c:pt>
                <c:pt idx="1">
                  <c:v>0.18845807444564788</c:v>
                </c:pt>
                <c:pt idx="2">
                  <c:v>0.15289289175169588</c:v>
                </c:pt>
                <c:pt idx="3">
                  <c:v>9.345265918029988E-2</c:v>
                </c:pt>
                <c:pt idx="4">
                  <c:v>6.093370575158185E-2</c:v>
                </c:pt>
                <c:pt idx="5">
                  <c:v>6.9012141594938167E-2</c:v>
                </c:pt>
                <c:pt idx="6">
                  <c:v>2.9957247905147359E-2</c:v>
                </c:pt>
                <c:pt idx="7">
                  <c:v>1.5566322749814747E-2</c:v>
                </c:pt>
                <c:pt idx="8">
                  <c:v>1.7406372912272705E-2</c:v>
                </c:pt>
                <c:pt idx="9">
                  <c:v>1.3213247449125012E-2</c:v>
                </c:pt>
                <c:pt idx="10">
                  <c:v>8.57550019950978E-3</c:v>
                </c:pt>
                <c:pt idx="11">
                  <c:v>7.1025480248532204E-3</c:v>
                </c:pt>
                <c:pt idx="12">
                  <c:v>6.5861027190332357E-3</c:v>
                </c:pt>
                <c:pt idx="13">
                  <c:v>4.3458929487544904E-3</c:v>
                </c:pt>
                <c:pt idx="14">
                  <c:v>4.5989853502821651E-3</c:v>
                </c:pt>
                <c:pt idx="15">
                  <c:v>2.6335290429231042E-3</c:v>
                </c:pt>
                <c:pt idx="16">
                  <c:v>1.4512911132645505E-3</c:v>
                </c:pt>
                <c:pt idx="17">
                  <c:v>9.2344524881719239E-4</c:v>
                </c:pt>
                <c:pt idx="18">
                  <c:v>1.3361454711280857E-3</c:v>
                </c:pt>
              </c:numCache>
            </c:numRef>
          </c:val>
        </c:ser>
        <c:ser>
          <c:idx val="6"/>
          <c:order val="1"/>
          <c:tx>
            <c:v>Vigente 2020*</c:v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3.9534882996980717E-3"/>
                  <c:y val="-6.2701705399985739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7.9069765993961434E-3"/>
                  <c:y val="-1.5675426349996766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0"/>
                  <c:y val="4.7026279049990436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1.3178294332326906E-3"/>
                  <c:y val="4.7026279049990436E-3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-2.6356588664653811E-3"/>
                  <c:y val="7.8377131749983887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0"/>
                  <c:y val="9.4052558099980751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0"/>
                  <c:y val="6.2701705399987014E-3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Institución!$A$41:$A$59</c:f>
              <c:strCache>
                <c:ptCount val="19"/>
                <c:pt idx="0">
                  <c:v>Obligaciones del Estado</c:v>
                </c:pt>
                <c:pt idx="1">
                  <c:v>Educación</c:v>
                </c:pt>
                <c:pt idx="2">
                  <c:v>Servicios de la Deuda Pública</c:v>
                </c:pt>
                <c:pt idx="3">
                  <c:v>Salud y Asistencia Social</c:v>
                </c:pt>
                <c:pt idx="4">
                  <c:v>Gobernación</c:v>
                </c:pt>
                <c:pt idx="5">
                  <c:v>Comunicaciones, Infraestructura y Vivienda</c:v>
                </c:pt>
                <c:pt idx="6">
                  <c:v>Defensa</c:v>
                </c:pt>
                <c:pt idx="7">
                  <c:v>Agricultura, Ganadería y Alimentación</c:v>
                </c:pt>
                <c:pt idx="8">
                  <c:v>Secretarías y otras Dependencias del Ejecutivo</c:v>
                </c:pt>
                <c:pt idx="9">
                  <c:v>Desarrollo Social</c:v>
                </c:pt>
                <c:pt idx="10">
                  <c:v>Trabajo y Seguridad Social</c:v>
                </c:pt>
                <c:pt idx="11">
                  <c:v>Cultura y Deportes</c:v>
                </c:pt>
                <c:pt idx="12">
                  <c:v>Relaciones Exteriores</c:v>
                </c:pt>
                <c:pt idx="13">
                  <c:v>Finanzas Públicas</c:v>
                </c:pt>
                <c:pt idx="14">
                  <c:v>Economía</c:v>
                </c:pt>
                <c:pt idx="15">
                  <c:v>Presidencia de la República</c:v>
                </c:pt>
                <c:pt idx="16">
                  <c:v>Ambiente y Recursos Naturales</c:v>
                </c:pt>
                <c:pt idx="17">
                  <c:v>Energía y Minas</c:v>
                </c:pt>
                <c:pt idx="18">
                  <c:v>Procuraduría General de la Nación</c:v>
                </c:pt>
              </c:strCache>
            </c:strRef>
          </c:cat>
          <c:val>
            <c:numRef>
              <c:f>Institución!$H$41:$H$59</c:f>
              <c:numCache>
                <c:formatCode>0.0%</c:formatCode>
                <c:ptCount val="19"/>
                <c:pt idx="0">
                  <c:v>0.30958503424717915</c:v>
                </c:pt>
                <c:pt idx="1">
                  <c:v>0.16507873464073639</c:v>
                </c:pt>
                <c:pt idx="2">
                  <c:v>0.13558746370430036</c:v>
                </c:pt>
                <c:pt idx="3">
                  <c:v>9.2456711955286125E-2</c:v>
                </c:pt>
                <c:pt idx="4">
                  <c:v>5.5909065178678316E-2</c:v>
                </c:pt>
                <c:pt idx="5">
                  <c:v>6.2932033663478437E-2</c:v>
                </c:pt>
                <c:pt idx="6">
                  <c:v>2.4559046108646287E-2</c:v>
                </c:pt>
                <c:pt idx="7">
                  <c:v>1.6382595881429873E-2</c:v>
                </c:pt>
                <c:pt idx="8">
                  <c:v>1.3553178477868091E-2</c:v>
                </c:pt>
                <c:pt idx="9">
                  <c:v>7.0281651845245999E-2</c:v>
                </c:pt>
                <c:pt idx="10">
                  <c:v>7.4442723553206323E-3</c:v>
                </c:pt>
                <c:pt idx="11">
                  <c:v>5.7813284434863549E-3</c:v>
                </c:pt>
                <c:pt idx="12">
                  <c:v>5.5465489737910019E-3</c:v>
                </c:pt>
                <c:pt idx="13">
                  <c:v>3.4706530302791279E-3</c:v>
                </c:pt>
                <c:pt idx="14">
                  <c:v>2.6015050013594939E-2</c:v>
                </c:pt>
                <c:pt idx="15">
                  <c:v>2.1436386363488731E-3</c:v>
                </c:pt>
                <c:pt idx="16">
                  <c:v>1.3205185192746523E-3</c:v>
                </c:pt>
                <c:pt idx="17">
                  <c:v>8.1848020660593333E-4</c:v>
                </c:pt>
                <c:pt idx="18">
                  <c:v>1.1339941184494904E-3</c:v>
                </c:pt>
              </c:numCache>
            </c:numRef>
          </c:val>
        </c:ser>
        <c:ser>
          <c:idx val="7"/>
          <c:order val="2"/>
          <c:tx>
            <c:v>Recomendado 2021</c:v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-1.1860464899094255E-2"/>
                  <c:y val="-2.3513139524995001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5.2713177329307892E-3"/>
                  <c:y val="-9.4052558099980751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2.6356588664653811E-3"/>
                  <c:y val="0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0"/>
                  <c:y val="-4.7026279049989812E-3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Institución!$A$41:$A$59</c:f>
              <c:strCache>
                <c:ptCount val="19"/>
                <c:pt idx="0">
                  <c:v>Obligaciones del Estado</c:v>
                </c:pt>
                <c:pt idx="1">
                  <c:v>Educación</c:v>
                </c:pt>
                <c:pt idx="2">
                  <c:v>Servicios de la Deuda Pública</c:v>
                </c:pt>
                <c:pt idx="3">
                  <c:v>Salud y Asistencia Social</c:v>
                </c:pt>
                <c:pt idx="4">
                  <c:v>Gobernación</c:v>
                </c:pt>
                <c:pt idx="5">
                  <c:v>Comunicaciones, Infraestructura y Vivienda</c:v>
                </c:pt>
                <c:pt idx="6">
                  <c:v>Defensa</c:v>
                </c:pt>
                <c:pt idx="7">
                  <c:v>Agricultura, Ganadería y Alimentación</c:v>
                </c:pt>
                <c:pt idx="8">
                  <c:v>Secretarías y otras Dependencias del Ejecutivo</c:v>
                </c:pt>
                <c:pt idx="9">
                  <c:v>Desarrollo Social</c:v>
                </c:pt>
                <c:pt idx="10">
                  <c:v>Trabajo y Seguridad Social</c:v>
                </c:pt>
                <c:pt idx="11">
                  <c:v>Cultura y Deportes</c:v>
                </c:pt>
                <c:pt idx="12">
                  <c:v>Relaciones Exteriores</c:v>
                </c:pt>
                <c:pt idx="13">
                  <c:v>Finanzas Públicas</c:v>
                </c:pt>
                <c:pt idx="14">
                  <c:v>Economía</c:v>
                </c:pt>
                <c:pt idx="15">
                  <c:v>Presidencia de la República</c:v>
                </c:pt>
                <c:pt idx="16">
                  <c:v>Ambiente y Recursos Naturales</c:v>
                </c:pt>
                <c:pt idx="17">
                  <c:v>Energía y Minas</c:v>
                </c:pt>
                <c:pt idx="18">
                  <c:v>Procuraduría General de la Nación</c:v>
                </c:pt>
              </c:strCache>
            </c:strRef>
          </c:cat>
          <c:val>
            <c:numRef>
              <c:f>Institución!$I$41:$I$59</c:f>
              <c:numCache>
                <c:formatCode>0.0%</c:formatCode>
                <c:ptCount val="19"/>
                <c:pt idx="0">
                  <c:v>0.27926551728634169</c:v>
                </c:pt>
                <c:pt idx="1">
                  <c:v>0.1873829615015431</c:v>
                </c:pt>
                <c:pt idx="2">
                  <c:v>0.16276112060068143</c:v>
                </c:pt>
                <c:pt idx="3">
                  <c:v>9.924162563528019E-2</c:v>
                </c:pt>
                <c:pt idx="4">
                  <c:v>5.926573794810637E-2</c:v>
                </c:pt>
                <c:pt idx="5">
                  <c:v>0.10273008753250999</c:v>
                </c:pt>
                <c:pt idx="6">
                  <c:v>2.6379110953750295E-2</c:v>
                </c:pt>
                <c:pt idx="7">
                  <c:v>1.7931777400423871E-2</c:v>
                </c:pt>
                <c:pt idx="8">
                  <c:v>1.3010017041106277E-2</c:v>
                </c:pt>
                <c:pt idx="9">
                  <c:v>1.8425257346783002E-2</c:v>
                </c:pt>
                <c:pt idx="10">
                  <c:v>7.4784278049871561E-3</c:v>
                </c:pt>
                <c:pt idx="11">
                  <c:v>5.5366042762243963E-3</c:v>
                </c:pt>
                <c:pt idx="12">
                  <c:v>6.0330932466466933E-3</c:v>
                </c:pt>
                <c:pt idx="13">
                  <c:v>3.7672981270831223E-3</c:v>
                </c:pt>
                <c:pt idx="14">
                  <c:v>4.400196188368918E-3</c:v>
                </c:pt>
                <c:pt idx="15">
                  <c:v>2.2567680473740749E-3</c:v>
                </c:pt>
                <c:pt idx="16">
                  <c:v>1.8515528068677963E-3</c:v>
                </c:pt>
                <c:pt idx="17">
                  <c:v>9.5486363604449737E-4</c:v>
                </c:pt>
                <c:pt idx="18">
                  <c:v>1.3279826198770112E-3</c:v>
                </c:pt>
              </c:numCache>
            </c:numRef>
          </c:val>
        </c:ser>
        <c:axId val="72541312"/>
        <c:axId val="72543232"/>
      </c:barChart>
      <c:catAx>
        <c:axId val="725413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GT"/>
                  <a:t>Entidad</a:t>
                </a:r>
              </a:p>
            </c:rich>
          </c:tx>
          <c:layout>
            <c:manualLayout>
              <c:xMode val="edge"/>
              <c:yMode val="edge"/>
              <c:x val="6.271005155976081E-2"/>
              <c:y val="0.43628780227670266"/>
            </c:manualLayout>
          </c:layout>
        </c:title>
        <c:numFmt formatCode="General" sourceLinked="1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2543232"/>
        <c:crosses val="autoZero"/>
        <c:auto val="1"/>
        <c:lblAlgn val="ctr"/>
        <c:lblOffset val="100"/>
      </c:catAx>
      <c:valAx>
        <c:axId val="72543232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GT"/>
                  <a:t>Porcentaje del presupuesto</a:t>
                </a:r>
              </a:p>
            </c:rich>
          </c:tx>
          <c:layout>
            <c:manualLayout>
              <c:xMode val="edge"/>
              <c:yMode val="edge"/>
              <c:x val="0.80468519498303814"/>
              <c:y val="0.96432078793783027"/>
            </c:manualLayout>
          </c:layout>
        </c:title>
        <c:numFmt formatCode="0.0%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2541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9288537549407301E-3"/>
          <c:y val="0.74574347332576885"/>
          <c:w val="0.15019773220047142"/>
          <c:h val="0.12372304199773007"/>
        </c:manualLayout>
      </c:layout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Presupuesto 2020 y  Proyecto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por agrupación institucional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(En millones Q.)</a:t>
            </a:r>
          </a:p>
        </c:rich>
      </c:tx>
      <c:layout>
        <c:manualLayout>
          <c:xMode val="edge"/>
          <c:yMode val="edge"/>
          <c:x val="0.2383396220310674"/>
          <c:y val="3.4090334031987003E-2"/>
        </c:manualLayout>
      </c:layout>
    </c:title>
    <c:view3D>
      <c:depthPercent val="100"/>
      <c:rAngAx val="1"/>
    </c:view3D>
    <c:sideWall>
      <c:spPr>
        <a:solidFill>
          <a:srgbClr val="FFFFCC"/>
        </a:solidFill>
      </c:spPr>
    </c:sideWall>
    <c:backWall>
      <c:spPr>
        <a:solidFill>
          <a:srgbClr val="FFFFCC"/>
        </a:solidFill>
      </c:spPr>
    </c:backWall>
    <c:plotArea>
      <c:layout>
        <c:manualLayout>
          <c:layoutTarget val="inner"/>
          <c:xMode val="edge"/>
          <c:yMode val="edge"/>
          <c:x val="0.18162520075703723"/>
          <c:y val="0.19533084672431739"/>
          <c:w val="0.79261145058515692"/>
          <c:h val="0.54184317849899355"/>
        </c:manualLayout>
      </c:layout>
      <c:bar3DChart>
        <c:barDir val="col"/>
        <c:grouping val="stacked"/>
        <c:ser>
          <c:idx val="0"/>
          <c:order val="0"/>
          <c:tx>
            <c:v>Aprobado 2020</c:v>
          </c:tx>
          <c:spPr>
            <a:solidFill>
              <a:schemeClr val="accent5">
                <a:lumMod val="40000"/>
                <a:lumOff val="60000"/>
              </a:schemeClr>
            </a:solidFill>
          </c:spPr>
          <c:dLbls>
            <c:dLbl>
              <c:idx val="0"/>
              <c:layout>
                <c:manualLayout>
                  <c:x val="1.5256409794374835E-2"/>
                  <c:y val="5.6808676429409184E-3"/>
                </c:manualLayout>
              </c:layout>
              <c:showVal val="1"/>
            </c:dLbl>
            <c:dLbl>
              <c:idx val="1"/>
              <c:layout>
                <c:manualLayout>
                  <c:x val="1.5256409794374835E-2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1.0897435567410541E-2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8.7179484539284709E-3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Institución!$A$93:$A$96</c:f>
              <c:strCache>
                <c:ptCount val="4"/>
                <c:pt idx="0">
                  <c:v>Obligaciones del Estado</c:v>
                </c:pt>
                <c:pt idx="1">
                  <c:v>Servicios de la Deuda Pública</c:v>
                </c:pt>
                <c:pt idx="2">
                  <c:v>Gobernación, Educación, Salud, Comunicaciones</c:v>
                </c:pt>
                <c:pt idx="3">
                  <c:v>Resto Instituciones Admon. Central</c:v>
                </c:pt>
              </c:strCache>
            </c:strRef>
          </c:cat>
          <c:val>
            <c:numRef>
              <c:f>Institución!$B$93:$B$96</c:f>
              <c:numCache>
                <c:formatCode>"Q"#,##0.0</c:formatCode>
                <c:ptCount val="4"/>
                <c:pt idx="0">
                  <c:v>28205.1</c:v>
                </c:pt>
                <c:pt idx="1">
                  <c:v>13411</c:v>
                </c:pt>
                <c:pt idx="2">
                  <c:v>36126</c:v>
                </c:pt>
                <c:pt idx="3">
                  <c:v>9972.9</c:v>
                </c:pt>
              </c:numCache>
            </c:numRef>
          </c:val>
        </c:ser>
        <c:ser>
          <c:idx val="1"/>
          <c:order val="1"/>
          <c:tx>
            <c:v>Vigente 2020</c:v>
          </c:tx>
          <c:spPr>
            <a:solidFill>
              <a:srgbClr val="FFDDFF"/>
            </a:solidFill>
          </c:spPr>
          <c:dLbls>
            <c:dLbl>
              <c:idx val="0"/>
              <c:layout>
                <c:manualLayout>
                  <c:x val="1.5256409794374835E-2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1.3076922680892712E-2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1.5256409794374761E-2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8.7179484539284709E-3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Institución!$A$93:$A$96</c:f>
              <c:strCache>
                <c:ptCount val="4"/>
                <c:pt idx="0">
                  <c:v>Obligaciones del Estado</c:v>
                </c:pt>
                <c:pt idx="1">
                  <c:v>Servicios de la Deuda Pública</c:v>
                </c:pt>
                <c:pt idx="2">
                  <c:v>Gobernación, Educación, Salud, Comunicaciones</c:v>
                </c:pt>
                <c:pt idx="3">
                  <c:v>Resto Instituciones Admon. Central</c:v>
                </c:pt>
              </c:strCache>
            </c:strRef>
          </c:cat>
          <c:val>
            <c:numRef>
              <c:f>Institución!$C$93:$C$96</c:f>
              <c:numCache>
                <c:formatCode>"Q"#,##0.0</c:formatCode>
                <c:ptCount val="4"/>
                <c:pt idx="0">
                  <c:v>33361.1</c:v>
                </c:pt>
                <c:pt idx="1">
                  <c:v>14611</c:v>
                </c:pt>
                <c:pt idx="2">
                  <c:v>40558.6</c:v>
                </c:pt>
                <c:pt idx="3">
                  <c:v>19230.000000000004</c:v>
                </c:pt>
              </c:numCache>
            </c:numRef>
          </c:val>
        </c:ser>
        <c:ser>
          <c:idx val="2"/>
          <c:order val="2"/>
          <c:tx>
            <c:v>Recomendado 2021</c:v>
          </c:tx>
          <c:spPr>
            <a:solidFill>
              <a:srgbClr val="CCFF99"/>
            </a:solidFill>
          </c:spPr>
          <c:dLbls>
            <c:dLbl>
              <c:idx val="0"/>
              <c:layout>
                <c:manualLayout>
                  <c:x val="1.3076922680892712E-2"/>
                  <c:y val="5.2074018496787099E-17"/>
                </c:manualLayout>
              </c:layout>
              <c:showVal val="1"/>
            </c:dLbl>
            <c:dLbl>
              <c:idx val="1"/>
              <c:layout>
                <c:manualLayout>
                  <c:x val="1.5256409794374835E-2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1.5256409794374761E-2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8.7179484539284709E-3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Institución!$A$93:$A$96</c:f>
              <c:strCache>
                <c:ptCount val="4"/>
                <c:pt idx="0">
                  <c:v>Obligaciones del Estado</c:v>
                </c:pt>
                <c:pt idx="1">
                  <c:v>Servicios de la Deuda Pública</c:v>
                </c:pt>
                <c:pt idx="2">
                  <c:v>Gobernación, Educación, Salud, Comunicaciones</c:v>
                </c:pt>
                <c:pt idx="3">
                  <c:v>Resto Instituciones Admon. Central</c:v>
                </c:pt>
              </c:strCache>
            </c:strRef>
          </c:cat>
          <c:val>
            <c:numRef>
              <c:f>Institución!$D$93:$D$96</c:f>
              <c:numCache>
                <c:formatCode>"Q"#,##0.0</c:formatCode>
                <c:ptCount val="4"/>
                <c:pt idx="0">
                  <c:v>27842.799999999999</c:v>
                </c:pt>
                <c:pt idx="1">
                  <c:v>16227.3</c:v>
                </c:pt>
                <c:pt idx="2">
                  <c:v>44727.5</c:v>
                </c:pt>
                <c:pt idx="3">
                  <c:v>10902.500000000002</c:v>
                </c:pt>
              </c:numCache>
            </c:numRef>
          </c:val>
        </c:ser>
        <c:shape val="box"/>
        <c:axId val="72820992"/>
        <c:axId val="72855552"/>
        <c:axId val="0"/>
      </c:bar3DChart>
      <c:catAx>
        <c:axId val="7282099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2855552"/>
        <c:crosses val="autoZero"/>
        <c:auto val="1"/>
        <c:lblAlgn val="ctr"/>
        <c:lblOffset val="100"/>
      </c:catAx>
      <c:valAx>
        <c:axId val="72855552"/>
        <c:scaling>
          <c:orientation val="minMax"/>
        </c:scaling>
        <c:axPos val="l"/>
        <c:majorGridlines/>
        <c:numFmt formatCode="&quot;Q&quot;#,##0.0" sourceLinked="1"/>
        <c:tickLblPos val="nextTo"/>
        <c:spPr>
          <a:noFill/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28209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6641002309225991"/>
          <c:y val="0.87747899318340838"/>
          <c:w val="0.68258908314426847"/>
          <c:h val="5.7657810759266126E-2"/>
        </c:manualLayout>
      </c:layout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22</xdr:row>
      <xdr:rowOff>180975</xdr:rowOff>
    </xdr:from>
    <xdr:to>
      <xdr:col>10</xdr:col>
      <xdr:colOff>523875</xdr:colOff>
      <xdr:row>61</xdr:row>
      <xdr:rowOff>0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0.95145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4653002"/>
          <a:ext cx="5314951" cy="2367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Fuente: Ministerio de Finanzas Públicas. SICOIN</a:t>
          </a:r>
        </a:p>
      </cdr:txBody>
    </cdr:sp>
  </cdr:relSizeAnchor>
  <cdr:relSizeAnchor xmlns:cdr="http://schemas.openxmlformats.org/drawingml/2006/chartDrawing">
    <cdr:from>
      <cdr:x>0.3686</cdr:x>
      <cdr:y>0.56451</cdr:y>
    </cdr:from>
    <cdr:to>
      <cdr:x>0.68258</cdr:x>
      <cdr:y>0.61602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2057410" y="3269166"/>
          <a:ext cx="1752526" cy="298305"/>
        </a:xfrm>
        <a:prstGeom xmlns:a="http://schemas.openxmlformats.org/drawingml/2006/main" prst="rect">
          <a:avLst/>
        </a:prstGeom>
        <a:ln xmlns:a="http://schemas.openxmlformats.org/drawingml/2006/main"/>
      </cdr:spPr>
      <cdr:style>
        <a:lnRef xmlns:a="http://schemas.openxmlformats.org/drawingml/2006/main" idx="1">
          <a:schemeClr val="accent3"/>
        </a:lnRef>
        <a:fillRef xmlns:a="http://schemas.openxmlformats.org/drawingml/2006/main" idx="2">
          <a:schemeClr val="accent3"/>
        </a:fillRef>
        <a:effectRef xmlns:a="http://schemas.openxmlformats.org/drawingml/2006/main" idx="1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ES" sz="1100" b="1"/>
            <a:t>Total: Q.99,700.0 millones </a:t>
          </a:r>
          <a:endParaRPr lang="es-ES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105336</xdr:colOff>
      <xdr:row>0</xdr:row>
      <xdr:rowOff>98052</xdr:rowOff>
    </xdr:from>
    <xdr:to>
      <xdr:col>21</xdr:col>
      <xdr:colOff>599515</xdr:colOff>
      <xdr:row>41</xdr:row>
      <xdr:rowOff>12327</xdr:rowOff>
    </xdr:to>
    <xdr:graphicFrame macro="">
      <xdr:nvGraphicFramePr>
        <xdr:cNvPr id="419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578223</xdr:colOff>
      <xdr:row>98</xdr:row>
      <xdr:rowOff>20170</xdr:rowOff>
    </xdr:from>
    <xdr:to>
      <xdr:col>5</xdr:col>
      <xdr:colOff>9525</xdr:colOff>
      <xdr:row>124</xdr:row>
      <xdr:rowOff>115420</xdr:rowOff>
    </xdr:to>
    <xdr:graphicFrame macro="">
      <xdr:nvGraphicFramePr>
        <xdr:cNvPr id="4196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0.96625</cdr:y>
    </cdr:from>
    <cdr:to>
      <cdr:x>0</cdr:x>
      <cdr:y>0.96847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0" y="8048625"/>
          <a:ext cx="8848164" cy="3709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Vigente 2018* = Aprobado mediante Dto. 50-2016</a:t>
          </a:r>
          <a:r>
            <a:rPr lang="es-ES" sz="1000" b="1" baseline="0"/>
            <a:t> y sus ampliaciones en artículos 97 y 98</a:t>
          </a:r>
          <a:endParaRPr lang="es-ES" sz="1000" b="1"/>
        </a:p>
        <a:p xmlns:a="http://schemas.openxmlformats.org/drawingml/2006/main">
          <a:r>
            <a:rPr lang="es-ES" sz="1000" b="1"/>
            <a:t>Fuente: Ministerio de Finanzas Públicas. SICOIN</a:t>
          </a:r>
        </a:p>
      </cdr:txBody>
    </cdr:sp>
  </cdr:relSizeAnchor>
  <cdr:relSizeAnchor xmlns:cdr="http://schemas.openxmlformats.org/drawingml/2006/chartDrawing">
    <cdr:from>
      <cdr:x>0.02093</cdr:x>
      <cdr:y>0.94763</cdr:y>
    </cdr:from>
    <cdr:to>
      <cdr:x>0.65527</cdr:x>
      <cdr:y>0.98799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201707" y="7978588"/>
          <a:ext cx="6113926" cy="3398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Vigente 2020* = Aprobado  </a:t>
          </a:r>
          <a:r>
            <a:rPr lang="es-ES" sz="1000" b="1" baseline="0"/>
            <a:t>y sus ampliaciones </a:t>
          </a:r>
        </a:p>
        <a:p xmlns:a="http://schemas.openxmlformats.org/drawingml/2006/main">
          <a:r>
            <a:rPr lang="es-ES" sz="1000" b="1"/>
            <a:t>Fuente: Ministerio de Finanzas Públicas. SICOIN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0.93497</cdr:y>
    </cdr:from>
    <cdr:to>
      <cdr:x>0.98975</cdr:x>
      <cdr:y>0.99862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0" y="4993901"/>
          <a:ext cx="6113930" cy="32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Vigente 2020* = Aprobado </a:t>
          </a:r>
          <a:r>
            <a:rPr lang="es-ES" sz="1000" b="1" baseline="0"/>
            <a:t> y sus ampliaciones.</a:t>
          </a:r>
        </a:p>
        <a:p xmlns:a="http://schemas.openxmlformats.org/drawingml/2006/main">
          <a:r>
            <a:rPr lang="es-ES" sz="1000" b="1"/>
            <a:t>Fuente: Ministerio de Finanzas Públicas. SICOIN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0.94234</cdr:y>
    </cdr:from>
    <cdr:to>
      <cdr:x>0.53846</cdr:x>
      <cdr:y>1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0" y="5915025"/>
          <a:ext cx="6667500" cy="361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Vigente 2020* = Aprobado </a:t>
          </a:r>
          <a:r>
            <a:rPr lang="es-ES" sz="1000" b="1" baseline="0"/>
            <a:t>y sus ampliaciones.</a:t>
          </a:r>
          <a:endParaRPr lang="es-ES" sz="1000" b="1"/>
        </a:p>
        <a:p xmlns:a="http://schemas.openxmlformats.org/drawingml/2006/main">
          <a:r>
            <a:rPr lang="es-ES" sz="1000" b="1"/>
            <a:t>Fuente: Ministerio de Finanzas Públicas. SICOIN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5" name="4 CuadroTexto">
          <a:extLst>
            <a:ext uri="{FF2B5EF4-FFF2-40B4-BE49-F238E27FC236}"/>
          </a:extLst>
        </xdr:cNvPr>
        <xdr:cNvSpPr txBox="1"/>
      </xdr:nvSpPr>
      <xdr:spPr>
        <a:xfrm>
          <a:off x="11972925" y="1044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twoCellAnchor>
    <xdr:from>
      <xdr:col>0</xdr:col>
      <xdr:colOff>95250</xdr:colOff>
      <xdr:row>25</xdr:row>
      <xdr:rowOff>28575</xdr:rowOff>
    </xdr:from>
    <xdr:to>
      <xdr:col>6</xdr:col>
      <xdr:colOff>523875</xdr:colOff>
      <xdr:row>63</xdr:row>
      <xdr:rowOff>85725</xdr:rowOff>
    </xdr:to>
    <xdr:graphicFrame macro="">
      <xdr:nvGraphicFramePr>
        <xdr:cNvPr id="1173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0</xdr:row>
      <xdr:rowOff>19050</xdr:rowOff>
    </xdr:from>
    <xdr:to>
      <xdr:col>14</xdr:col>
      <xdr:colOff>323850</xdr:colOff>
      <xdr:row>26</xdr:row>
      <xdr:rowOff>47625</xdr:rowOff>
    </xdr:to>
    <xdr:graphicFrame macro="">
      <xdr:nvGraphicFramePr>
        <xdr:cNvPr id="1174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876300</xdr:colOff>
      <xdr:row>31</xdr:row>
      <xdr:rowOff>142875</xdr:rowOff>
    </xdr:from>
    <xdr:to>
      <xdr:col>16</xdr:col>
      <xdr:colOff>400050</xdr:colOff>
      <xdr:row>63</xdr:row>
      <xdr:rowOff>142875</xdr:rowOff>
    </xdr:to>
    <xdr:graphicFrame macro="">
      <xdr:nvGraphicFramePr>
        <xdr:cNvPr id="7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67</xdr:row>
      <xdr:rowOff>0</xdr:rowOff>
    </xdr:from>
    <xdr:to>
      <xdr:col>16</xdr:col>
      <xdr:colOff>457200</xdr:colOff>
      <xdr:row>99</xdr:row>
      <xdr:rowOff>0</xdr:rowOff>
    </xdr:to>
    <xdr:graphicFrame macro="">
      <xdr:nvGraphicFramePr>
        <xdr:cNvPr id="8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0.93769</cdr:y>
    </cdr:from>
    <cdr:to>
      <cdr:x>0.92308</cdr:x>
      <cdr:y>0.99848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0" y="5876925"/>
          <a:ext cx="731520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/>
            <a:t>Vigente 2020* = Aprobado </a:t>
          </a:r>
          <a:r>
            <a:rPr lang="es-ES" sz="1000" b="1" baseline="0"/>
            <a:t>y sus ampliaciones.</a:t>
          </a:r>
          <a:endParaRPr lang="es-ES" sz="1000" b="1"/>
        </a:p>
        <a:p xmlns:a="http://schemas.openxmlformats.org/drawingml/2006/main">
          <a:r>
            <a:rPr lang="es-ES" sz="1000" b="1"/>
            <a:t>Fuente: Ministerio de Finanzas Públicas. SICOIN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0.01151</cdr:x>
      <cdr:y>0.94222</cdr:y>
    </cdr:from>
    <cdr:to>
      <cdr:x>0.63872</cdr:x>
      <cdr:y>0.99031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6675" y="4882207"/>
          <a:ext cx="3632299" cy="2491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 i="0"/>
            <a:t>Fuente: Ministerio de Finanzas Públicas. SICOIN</a:t>
          </a:r>
        </a:p>
      </cdr:txBody>
    </cdr:sp>
  </cdr:relSizeAnchor>
  <cdr:relSizeAnchor xmlns:cdr="http://schemas.openxmlformats.org/drawingml/2006/chartDrawing">
    <cdr:from>
      <cdr:x>0.67552</cdr:x>
      <cdr:y>0.27206</cdr:y>
    </cdr:from>
    <cdr:to>
      <cdr:x>0.9469</cdr:x>
      <cdr:y>0.32537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4362450" y="1409706"/>
          <a:ext cx="1752600" cy="276219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1">
          <a:schemeClr val="accent4"/>
        </a:lnRef>
        <a:fillRef xmlns:a="http://schemas.openxmlformats.org/drawingml/2006/main" idx="2">
          <a:schemeClr val="accent4"/>
        </a:fillRef>
        <a:effectRef xmlns:a="http://schemas.openxmlformats.org/drawingml/2006/main" idx="1">
          <a:schemeClr val="accent4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/>
            <a:t>Total: Q.99,700.0 millones </a:t>
          </a:r>
          <a:endParaRPr lang="es-ES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0.01151</cdr:x>
      <cdr:y>0.94222</cdr:y>
    </cdr:from>
    <cdr:to>
      <cdr:x>0.63872</cdr:x>
      <cdr:y>0.99031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6675" y="4882207"/>
          <a:ext cx="3632299" cy="2491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 i="0"/>
            <a:t>Fuente: Ministerio de Finanzas Públicas. SICOIN</a:t>
          </a:r>
        </a:p>
      </cdr:txBody>
    </cdr:sp>
  </cdr:relSizeAnchor>
  <cdr:relSizeAnchor xmlns:cdr="http://schemas.openxmlformats.org/drawingml/2006/chartDrawing">
    <cdr:from>
      <cdr:x>0.67552</cdr:x>
      <cdr:y>0.27206</cdr:y>
    </cdr:from>
    <cdr:to>
      <cdr:x>0.9469</cdr:x>
      <cdr:y>0.32537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4362450" y="1409706"/>
          <a:ext cx="1752600" cy="276219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1">
          <a:schemeClr val="accent4"/>
        </a:lnRef>
        <a:fillRef xmlns:a="http://schemas.openxmlformats.org/drawingml/2006/main" idx="2">
          <a:schemeClr val="accent4"/>
        </a:fillRef>
        <a:effectRef xmlns:a="http://schemas.openxmlformats.org/drawingml/2006/main" idx="1">
          <a:schemeClr val="accent4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/>
            <a:t>Total: Q.99,700.0 millones </a:t>
          </a:r>
          <a:endParaRPr lang="es-ES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0.01151</cdr:x>
      <cdr:y>0.94222</cdr:y>
    </cdr:from>
    <cdr:to>
      <cdr:x>0.63872</cdr:x>
      <cdr:y>0.99031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6675" y="4882207"/>
          <a:ext cx="3632299" cy="2491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 i="0"/>
            <a:t>Fuente: Ministerio de Finanzas Públicas. SICOIN</a:t>
          </a:r>
        </a:p>
      </cdr:txBody>
    </cdr:sp>
  </cdr:relSizeAnchor>
  <cdr:relSizeAnchor xmlns:cdr="http://schemas.openxmlformats.org/drawingml/2006/chartDrawing">
    <cdr:from>
      <cdr:x>0.36136</cdr:x>
      <cdr:y>0.5625</cdr:y>
    </cdr:from>
    <cdr:to>
      <cdr:x>0.63274</cdr:x>
      <cdr:y>0.61581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2333649" y="2914656"/>
          <a:ext cx="1752559" cy="276231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1">
          <a:schemeClr val="accent4"/>
        </a:lnRef>
        <a:fillRef xmlns:a="http://schemas.openxmlformats.org/drawingml/2006/main" idx="2">
          <a:schemeClr val="accent4"/>
        </a:fillRef>
        <a:effectRef xmlns:a="http://schemas.openxmlformats.org/drawingml/2006/main" idx="1">
          <a:schemeClr val="accent4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/>
            <a:t>Total: Q.99,700.0 millones </a:t>
          </a:r>
          <a:endParaRPr lang="es-ES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85725</xdr:rowOff>
    </xdr:from>
    <xdr:to>
      <xdr:col>6</xdr:col>
      <xdr:colOff>133350</xdr:colOff>
      <xdr:row>52</xdr:row>
      <xdr:rowOff>95250</xdr:rowOff>
    </xdr:to>
    <xdr:graphicFrame macro="">
      <xdr:nvGraphicFramePr>
        <xdr:cNvPr id="3171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323850</xdr:colOff>
      <xdr:row>1</xdr:row>
      <xdr:rowOff>28575</xdr:rowOff>
    </xdr:from>
    <xdr:to>
      <xdr:col>19</xdr:col>
      <xdr:colOff>47625</xdr:colOff>
      <xdr:row>33</xdr:row>
      <xdr:rowOff>123825</xdr:rowOff>
    </xdr:to>
    <xdr:graphicFrame macro="">
      <xdr:nvGraphicFramePr>
        <xdr:cNvPr id="317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0.00403</cdr:x>
      <cdr:y>0.92527</cdr:y>
    </cdr:from>
    <cdr:to>
      <cdr:x>0.97715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28575" y="4953000"/>
          <a:ext cx="689610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Vigente 2020* = Aprobado </a:t>
          </a:r>
          <a:r>
            <a:rPr lang="es-ES" sz="1000" b="1" baseline="0"/>
            <a:t>y sus ampliaciones.</a:t>
          </a:r>
        </a:p>
        <a:p xmlns:a="http://schemas.openxmlformats.org/drawingml/2006/main">
          <a:r>
            <a:rPr lang="es-ES" sz="1000" b="1"/>
            <a:t>Fuente: Ministerio de Finanzas Públicas. SICOIN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TPUSU59/Mis%20documentos/2002/Excel%202002/Cuadros%20para%20el%20Presidente%20Proyecto%202003/Cuadros%20para%20el%20Presidente%20Versi&#243;n%20Aprobada%20por%20el%20Congres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ingre."/>
      <sheetName val="T. de Pres."/>
      <sheetName val="Inst."/>
      <sheetName val="Dif. Fte. Fin."/>
      <sheetName val="Ftes Int y Ext"/>
      <sheetName val="Fte. de Fin."/>
      <sheetName val="Ap. Const."/>
      <sheetName val=" fond."/>
      <sheetName val="fin. fond. soc."/>
      <sheetName val="IVA-Paz"/>
      <sheetName val="Ac. Paz"/>
      <sheetName val="Deu. x reng."/>
      <sheetName val="Sal. Deu."/>
      <sheetName val="sit. fin."/>
      <sheetName val="Indic. "/>
      <sheetName val="Secres"/>
      <sheetName val="Graf. Ing. Corr."/>
      <sheetName val="Graf. Dist. Ing. Corr."/>
      <sheetName val="Graf. Def."/>
      <sheetName val="Graf. Tip Pres."/>
      <sheetName val="Graf.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Gobierno Central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70"/>
  <sheetViews>
    <sheetView showGridLines="0" zoomScaleNormal="100" workbookViewId="0"/>
  </sheetViews>
  <sheetFormatPr baseColWidth="10" defaultRowHeight="12.75"/>
  <cols>
    <col min="1" max="1" width="4.5703125" customWidth="1"/>
    <col min="2" max="2" width="56.85546875" customWidth="1"/>
    <col min="3" max="3" width="14.7109375" customWidth="1"/>
    <col min="4" max="4" width="16.7109375" customWidth="1"/>
    <col min="5" max="5" width="14.28515625" customWidth="1"/>
    <col min="6" max="6" width="16.42578125" customWidth="1"/>
    <col min="7" max="7" width="13.85546875" customWidth="1"/>
    <col min="8" max="8" width="15.85546875" customWidth="1"/>
    <col min="9" max="9" width="15" customWidth="1"/>
    <col min="11" max="11" width="16.42578125" bestFit="1" customWidth="1"/>
    <col min="12" max="13" width="12.5703125" bestFit="1" customWidth="1"/>
  </cols>
  <sheetData>
    <row r="1" spans="1:13" ht="21">
      <c r="A1" s="10"/>
      <c r="B1" s="149" t="s">
        <v>81</v>
      </c>
      <c r="C1" s="150"/>
      <c r="D1" s="71"/>
      <c r="E1" s="71"/>
      <c r="F1" s="71"/>
      <c r="H1" s="53"/>
    </row>
    <row r="2" spans="1:13" ht="21">
      <c r="A2" s="10"/>
      <c r="B2" s="60"/>
      <c r="C2" s="11"/>
      <c r="D2" s="11"/>
      <c r="E2" s="11"/>
      <c r="F2" s="11"/>
      <c r="G2" s="10"/>
      <c r="H2" s="10"/>
    </row>
    <row r="3" spans="1:13" ht="15">
      <c r="A3" s="10"/>
      <c r="B3" s="10"/>
      <c r="C3" s="10"/>
      <c r="D3" s="10"/>
      <c r="E3" s="10"/>
      <c r="F3" s="10"/>
      <c r="G3" s="10"/>
      <c r="H3" s="10"/>
    </row>
    <row r="4" spans="1:13" ht="15">
      <c r="A4" s="10"/>
      <c r="B4" s="10"/>
      <c r="C4" s="10"/>
      <c r="D4" s="10"/>
      <c r="E4" s="10"/>
      <c r="F4" s="10"/>
      <c r="G4" s="10"/>
      <c r="H4" s="10"/>
    </row>
    <row r="5" spans="1:13" ht="15">
      <c r="A5" s="10"/>
      <c r="B5" s="10"/>
      <c r="C5" s="10"/>
      <c r="D5" s="99">
        <v>99700</v>
      </c>
      <c r="E5" s="10"/>
      <c r="F5" s="99">
        <v>107760.7</v>
      </c>
      <c r="G5" s="10"/>
      <c r="H5" s="98">
        <v>87715</v>
      </c>
    </row>
    <row r="6" spans="1:13" ht="15">
      <c r="A6" s="10"/>
      <c r="B6" s="10"/>
      <c r="C6" s="10"/>
      <c r="D6" s="103" t="s">
        <v>95</v>
      </c>
      <c r="E6" s="10"/>
      <c r="F6" s="101" t="s">
        <v>78</v>
      </c>
      <c r="G6" s="12"/>
      <c r="H6" s="101" t="s">
        <v>79</v>
      </c>
    </row>
    <row r="7" spans="1:13" ht="30">
      <c r="A7" s="10"/>
      <c r="B7" s="10"/>
      <c r="C7" s="14" t="s">
        <v>86</v>
      </c>
      <c r="D7" s="21" t="s">
        <v>87</v>
      </c>
      <c r="E7" s="20" t="s">
        <v>88</v>
      </c>
      <c r="F7" s="13" t="s">
        <v>89</v>
      </c>
      <c r="G7" s="22" t="s">
        <v>90</v>
      </c>
      <c r="H7" s="22" t="s">
        <v>91</v>
      </c>
    </row>
    <row r="8" spans="1:13" ht="20.25" customHeight="1">
      <c r="A8" s="10">
        <v>9</v>
      </c>
      <c r="B8" s="10" t="s">
        <v>54</v>
      </c>
      <c r="C8" s="15">
        <f t="shared" ref="C8:C19" si="0">+D8/$D$21</f>
        <v>1.1261785356068204E-2</v>
      </c>
      <c r="D8" s="12">
        <v>1122.8</v>
      </c>
      <c r="E8" s="15">
        <f t="shared" ref="E8:E19" si="1">+F8/$F$21</f>
        <v>1.1375204504053889E-2</v>
      </c>
      <c r="F8" s="12">
        <v>1225.8</v>
      </c>
      <c r="G8" s="15">
        <f t="shared" ref="G8:G19" si="2">+H8/$H$21</f>
        <v>1.3879040072963577E-2</v>
      </c>
      <c r="H8" s="12">
        <v>1217.4000000000001</v>
      </c>
      <c r="I8" s="12"/>
      <c r="K8" s="147"/>
      <c r="L8" s="148"/>
      <c r="M8" s="148"/>
    </row>
    <row r="9" spans="1:13" ht="15">
      <c r="A9" s="10">
        <v>6</v>
      </c>
      <c r="B9" s="10" t="s">
        <v>32</v>
      </c>
      <c r="C9" s="15">
        <f t="shared" si="0"/>
        <v>1.3196589769307925E-2</v>
      </c>
      <c r="D9" s="12">
        <v>1315.7</v>
      </c>
      <c r="E9" s="15">
        <f t="shared" si="1"/>
        <v>1.5474101411739157E-2</v>
      </c>
      <c r="F9" s="12">
        <v>1667.5</v>
      </c>
      <c r="G9" s="15">
        <f t="shared" si="2"/>
        <v>1.936840905204355E-2</v>
      </c>
      <c r="H9" s="12">
        <v>1698.9</v>
      </c>
      <c r="I9" s="12"/>
      <c r="K9" s="147"/>
      <c r="L9" s="148"/>
      <c r="M9" s="148"/>
    </row>
    <row r="10" spans="1:13" ht="20.25" customHeight="1">
      <c r="A10" s="10">
        <v>4</v>
      </c>
      <c r="B10" s="10" t="s">
        <v>30</v>
      </c>
      <c r="C10" s="15">
        <f t="shared" si="0"/>
        <v>1.3326980942828486E-2</v>
      </c>
      <c r="D10" s="12">
        <v>1328.7</v>
      </c>
      <c r="E10" s="15">
        <f t="shared" si="1"/>
        <v>0.13736083748527989</v>
      </c>
      <c r="F10" s="12">
        <v>14802.1</v>
      </c>
      <c r="G10" s="15">
        <f t="shared" si="2"/>
        <v>6.8448953998745937E-3</v>
      </c>
      <c r="H10" s="12">
        <v>600.4</v>
      </c>
      <c r="I10" s="12"/>
      <c r="K10" s="147"/>
      <c r="L10" s="148"/>
      <c r="M10" s="148"/>
    </row>
    <row r="11" spans="1:13" ht="20.25" customHeight="1">
      <c r="A11" s="10">
        <v>2</v>
      </c>
      <c r="B11" s="10" t="s">
        <v>0</v>
      </c>
      <c r="C11" s="15">
        <f t="shared" si="0"/>
        <v>1.7475426278836508E-2</v>
      </c>
      <c r="D11" s="12">
        <v>1742.3</v>
      </c>
      <c r="E11" s="15">
        <f t="shared" si="1"/>
        <v>1.644198673542395E-2</v>
      </c>
      <c r="F11" s="12">
        <v>1771.8</v>
      </c>
      <c r="G11" s="15">
        <f t="shared" si="2"/>
        <v>1.9836972011628571E-2</v>
      </c>
      <c r="H11" s="12">
        <v>1740</v>
      </c>
      <c r="I11" s="12"/>
      <c r="K11" s="147"/>
      <c r="L11" s="148"/>
      <c r="M11" s="148"/>
    </row>
    <row r="12" spans="1:13" ht="15">
      <c r="A12" s="10">
        <v>1</v>
      </c>
      <c r="B12" s="10" t="s">
        <v>36</v>
      </c>
      <c r="C12" s="15">
        <f t="shared" si="0"/>
        <v>5.6178535606820464E-2</v>
      </c>
      <c r="D12" s="12">
        <v>5601</v>
      </c>
      <c r="E12" s="15">
        <f t="shared" si="1"/>
        <v>5.4273960729653757E-2</v>
      </c>
      <c r="F12" s="12">
        <v>5848.6</v>
      </c>
      <c r="G12" s="15">
        <f t="shared" si="2"/>
        <v>6.8487715898079005E-2</v>
      </c>
      <c r="H12" s="12">
        <v>6007.4</v>
      </c>
      <c r="I12" s="12"/>
      <c r="K12" s="147"/>
      <c r="L12" s="148"/>
      <c r="M12" s="148"/>
    </row>
    <row r="13" spans="1:13" ht="20.25" customHeight="1">
      <c r="A13" s="10">
        <v>7</v>
      </c>
      <c r="B13" s="10" t="s">
        <v>33</v>
      </c>
      <c r="C13" s="15">
        <f t="shared" si="0"/>
        <v>7.8517552657973916E-2</v>
      </c>
      <c r="D13" s="12">
        <v>7828.2</v>
      </c>
      <c r="E13" s="15">
        <f t="shared" si="1"/>
        <v>8.7593157802427032E-2</v>
      </c>
      <c r="F13" s="12">
        <v>9439.1</v>
      </c>
      <c r="G13" s="15">
        <f t="shared" si="2"/>
        <v>0.10157099697885195</v>
      </c>
      <c r="H13" s="12">
        <v>8909.2999999999993</v>
      </c>
      <c r="I13" s="12"/>
      <c r="K13" s="147"/>
      <c r="L13" s="148"/>
      <c r="M13" s="148"/>
    </row>
    <row r="14" spans="1:13" ht="20.25" customHeight="1">
      <c r="A14" s="10">
        <v>8</v>
      </c>
      <c r="B14" s="10" t="s">
        <v>1</v>
      </c>
      <c r="C14" s="15">
        <f t="shared" si="0"/>
        <v>9.1349047141424278E-2</v>
      </c>
      <c r="D14" s="12">
        <v>9107.5</v>
      </c>
      <c r="E14" s="15">
        <f t="shared" si="1"/>
        <v>7.6846197175779285E-2</v>
      </c>
      <c r="F14" s="12">
        <v>8281</v>
      </c>
      <c r="G14" s="15">
        <f t="shared" si="2"/>
        <v>9.4266659066294251E-2</v>
      </c>
      <c r="H14" s="12">
        <v>8268.6</v>
      </c>
      <c r="I14" s="12"/>
      <c r="K14" s="147"/>
      <c r="L14" s="148"/>
      <c r="M14" s="148"/>
    </row>
    <row r="15" spans="1:13" ht="15">
      <c r="A15" s="10">
        <v>11</v>
      </c>
      <c r="B15" s="10" t="s">
        <v>34</v>
      </c>
      <c r="C15" s="15">
        <f t="shared" si="0"/>
        <v>9.6483450351053157E-2</v>
      </c>
      <c r="D15" s="12">
        <v>9619.4</v>
      </c>
      <c r="E15" s="15">
        <f t="shared" si="1"/>
        <v>8.1371037864453363E-2</v>
      </c>
      <c r="F15" s="12">
        <v>8768.6</v>
      </c>
      <c r="G15" s="15">
        <f t="shared" si="2"/>
        <v>0.10025765262497863</v>
      </c>
      <c r="H15" s="12">
        <v>8794.1</v>
      </c>
      <c r="I15" s="12"/>
      <c r="K15" s="147"/>
      <c r="L15" s="148"/>
      <c r="M15" s="148"/>
    </row>
    <row r="16" spans="1:13" ht="20.25" customHeight="1">
      <c r="A16" s="10">
        <v>3</v>
      </c>
      <c r="B16" s="10" t="s">
        <v>39</v>
      </c>
      <c r="C16" s="15">
        <f t="shared" si="0"/>
        <v>0.1051715145436309</v>
      </c>
      <c r="D16" s="12">
        <v>10485.6</v>
      </c>
      <c r="E16" s="15">
        <f t="shared" si="1"/>
        <v>0.1059115243312265</v>
      </c>
      <c r="F16" s="12">
        <v>11413.1</v>
      </c>
      <c r="G16" s="15">
        <f t="shared" si="2"/>
        <v>0.11245397024454198</v>
      </c>
      <c r="H16" s="12">
        <v>9863.9</v>
      </c>
      <c r="I16" s="12"/>
      <c r="K16" s="147"/>
      <c r="L16" s="148"/>
      <c r="M16" s="148"/>
    </row>
    <row r="17" spans="1:13" ht="15">
      <c r="A17" s="10">
        <v>5</v>
      </c>
      <c r="B17" s="10" t="s">
        <v>31</v>
      </c>
      <c r="C17" s="15">
        <f t="shared" si="0"/>
        <v>0.13100100300902706</v>
      </c>
      <c r="D17" s="12">
        <v>13060.8</v>
      </c>
      <c r="E17" s="15">
        <f t="shared" si="1"/>
        <v>8.0439343842421213E-2</v>
      </c>
      <c r="F17" s="12">
        <v>8668.2000000000007</v>
      </c>
      <c r="G17" s="15">
        <f t="shared" si="2"/>
        <v>8.0807159550817992E-2</v>
      </c>
      <c r="H17" s="12">
        <v>7088</v>
      </c>
      <c r="I17" s="12"/>
      <c r="K17" s="147"/>
      <c r="L17" s="148"/>
      <c r="M17" s="148"/>
    </row>
    <row r="18" spans="1:13" ht="15">
      <c r="A18" s="10">
        <v>12</v>
      </c>
      <c r="B18" s="10" t="s">
        <v>35</v>
      </c>
      <c r="C18" s="15">
        <f t="shared" si="0"/>
        <v>0.16276128385155467</v>
      </c>
      <c r="D18" s="12">
        <v>16227.3</v>
      </c>
      <c r="E18" s="15">
        <f t="shared" si="1"/>
        <v>0.13558746370430036</v>
      </c>
      <c r="F18" s="12">
        <v>14611</v>
      </c>
      <c r="G18" s="15">
        <f t="shared" si="2"/>
        <v>0.15289289175169582</v>
      </c>
      <c r="H18" s="12">
        <v>13411</v>
      </c>
      <c r="I18" s="12"/>
      <c r="K18" s="147"/>
      <c r="L18" s="148"/>
      <c r="M18" s="148"/>
    </row>
    <row r="19" spans="1:13" ht="20.25" customHeight="1">
      <c r="A19" s="10">
        <v>10</v>
      </c>
      <c r="B19" s="10" t="s">
        <v>9</v>
      </c>
      <c r="C19" s="15">
        <f t="shared" si="0"/>
        <v>0.22327683049147443</v>
      </c>
      <c r="D19" s="12">
        <v>22260.7</v>
      </c>
      <c r="E19" s="15">
        <f t="shared" si="1"/>
        <v>0.19732518441324157</v>
      </c>
      <c r="F19" s="12">
        <v>21263.9</v>
      </c>
      <c r="G19" s="15">
        <f t="shared" si="2"/>
        <v>0.22933363734823006</v>
      </c>
      <c r="H19" s="12">
        <v>20116</v>
      </c>
      <c r="I19" s="12"/>
      <c r="K19" s="147"/>
      <c r="L19" s="148"/>
      <c r="M19" s="148"/>
    </row>
    <row r="20" spans="1:13" ht="15">
      <c r="A20" s="10"/>
      <c r="B20" s="10"/>
      <c r="C20" s="15"/>
      <c r="D20" s="12"/>
      <c r="E20" s="15"/>
      <c r="F20" s="12"/>
      <c r="G20" s="12"/>
      <c r="I20" s="12"/>
      <c r="K20" s="147"/>
      <c r="L20" s="148"/>
      <c r="M20" s="148"/>
    </row>
    <row r="21" spans="1:13" ht="15">
      <c r="A21" s="10"/>
      <c r="B21" s="16" t="s">
        <v>18</v>
      </c>
      <c r="C21" s="19">
        <f>SUM(C8:C19)</f>
        <v>0.99999999999999989</v>
      </c>
      <c r="D21" s="18">
        <f>SUM(D8:D19)</f>
        <v>99700</v>
      </c>
      <c r="E21" s="17">
        <f>SUM(E8:E20)</f>
        <v>1</v>
      </c>
      <c r="F21" s="18">
        <f>SUM(F8:F19)</f>
        <v>107760.70000000001</v>
      </c>
      <c r="G21" s="19">
        <f>SUM(G8:G19)</f>
        <v>1</v>
      </c>
      <c r="H21" s="18">
        <f>SUM(H8:H19)</f>
        <v>87715</v>
      </c>
      <c r="I21" s="72"/>
      <c r="J21" s="72"/>
    </row>
    <row r="22" spans="1:13" ht="15">
      <c r="A22" s="10"/>
      <c r="B22" s="10"/>
      <c r="C22" s="10"/>
      <c r="D22" s="10"/>
      <c r="E22" s="10"/>
      <c r="F22" s="12"/>
      <c r="G22" s="12"/>
      <c r="H22" s="12"/>
    </row>
    <row r="23" spans="1:13" ht="15">
      <c r="A23" s="10"/>
      <c r="B23" s="10"/>
      <c r="C23" s="10"/>
      <c r="D23" s="10"/>
      <c r="E23" s="10"/>
      <c r="F23" s="10"/>
      <c r="G23" s="12"/>
      <c r="H23" s="12"/>
    </row>
    <row r="24" spans="1:13" ht="15">
      <c r="A24" s="10"/>
      <c r="B24" s="61"/>
      <c r="C24" s="10"/>
      <c r="D24" s="10"/>
      <c r="E24" s="10"/>
      <c r="F24" s="10"/>
      <c r="G24" s="12"/>
      <c r="H24" s="12"/>
    </row>
    <row r="25" spans="1:13" ht="15">
      <c r="A25" s="10"/>
      <c r="B25" s="10"/>
      <c r="C25" s="10"/>
      <c r="D25" s="10"/>
      <c r="E25" s="10"/>
      <c r="F25" s="10"/>
      <c r="G25" s="12"/>
      <c r="H25" s="12"/>
    </row>
    <row r="26" spans="1:13" ht="15">
      <c r="A26" s="10"/>
      <c r="B26" s="10"/>
      <c r="C26" s="10"/>
      <c r="D26" s="10"/>
      <c r="E26" s="10"/>
      <c r="F26" s="10"/>
      <c r="G26" s="12"/>
      <c r="H26" s="12"/>
    </row>
    <row r="27" spans="1:13" ht="15">
      <c r="A27" s="10"/>
      <c r="B27" s="10"/>
      <c r="C27" s="10"/>
      <c r="D27" s="10"/>
      <c r="E27" s="10"/>
      <c r="F27" s="10"/>
      <c r="G27" s="12"/>
      <c r="H27" s="12"/>
    </row>
    <row r="70" spans="2:2">
      <c r="B70" s="52"/>
    </row>
  </sheetData>
  <sortState ref="A8:H19">
    <sortCondition ref="C8:C19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rgb="FFFF0000"/>
    <pageSetUpPr fitToPage="1"/>
  </sheetPr>
  <dimension ref="A1:L40"/>
  <sheetViews>
    <sheetView showGridLines="0" showZeros="0" zoomScaleNormal="70" workbookViewId="0"/>
  </sheetViews>
  <sheetFormatPr baseColWidth="10" defaultRowHeight="12.75"/>
  <cols>
    <col min="1" max="1" width="27.85546875" style="1" customWidth="1"/>
    <col min="2" max="2" width="20.42578125" style="1" customWidth="1"/>
    <col min="3" max="3" width="16.140625" style="1" customWidth="1"/>
    <col min="4" max="4" width="16" style="1" customWidth="1"/>
    <col min="5" max="5" width="16.28515625" style="1" customWidth="1"/>
    <col min="6" max="6" width="15.7109375" style="1" customWidth="1"/>
    <col min="7" max="7" width="12.7109375" style="1" customWidth="1"/>
    <col min="8" max="8" width="11.42578125" style="1" customWidth="1"/>
    <col min="9" max="9" width="14" style="1" bestFit="1" customWidth="1"/>
    <col min="10" max="10" width="16" style="1" customWidth="1"/>
    <col min="11" max="11" width="15.7109375" style="1" bestFit="1" customWidth="1"/>
    <col min="12" max="12" width="12.5703125" style="1" bestFit="1" customWidth="1"/>
    <col min="13" max="16384" width="11.42578125" style="1"/>
  </cols>
  <sheetData>
    <row r="1" spans="1:8" ht="21">
      <c r="A1" s="152" t="s">
        <v>80</v>
      </c>
      <c r="B1" s="152"/>
      <c r="C1" s="153"/>
      <c r="D1" s="154"/>
      <c r="E1" s="153"/>
      <c r="F1" s="40"/>
      <c r="G1" s="40"/>
      <c r="H1" s="40"/>
    </row>
    <row r="2" spans="1:8" ht="15">
      <c r="A2" s="7"/>
      <c r="B2" s="99">
        <v>87715</v>
      </c>
      <c r="C2" s="99">
        <v>107760.7</v>
      </c>
      <c r="D2" s="99">
        <v>58435.1</v>
      </c>
      <c r="E2" s="158">
        <v>99700</v>
      </c>
    </row>
    <row r="3" spans="1:8" ht="15">
      <c r="A3" s="3"/>
      <c r="B3" s="100" t="s">
        <v>78</v>
      </c>
      <c r="C3" s="100" t="s">
        <v>78</v>
      </c>
      <c r="D3" s="100" t="s">
        <v>78</v>
      </c>
      <c r="E3" s="102" t="s">
        <v>96</v>
      </c>
    </row>
    <row r="4" spans="1:8" ht="15">
      <c r="A4" s="3"/>
      <c r="B4" s="8" t="s">
        <v>13</v>
      </c>
      <c r="C4" s="8" t="s">
        <v>6</v>
      </c>
      <c r="D4" s="8" t="s">
        <v>7</v>
      </c>
      <c r="E4" s="5" t="s">
        <v>59</v>
      </c>
      <c r="F4" s="5" t="s">
        <v>59</v>
      </c>
    </row>
    <row r="5" spans="1:8" ht="15">
      <c r="A5" s="4"/>
      <c r="B5" s="8">
        <v>2020</v>
      </c>
      <c r="C5" s="8">
        <v>2020</v>
      </c>
      <c r="D5" s="62" t="s">
        <v>84</v>
      </c>
      <c r="E5" s="5">
        <v>2021</v>
      </c>
      <c r="F5" s="86" t="s">
        <v>85</v>
      </c>
      <c r="G5" s="2"/>
    </row>
    <row r="6" spans="1:8" ht="15">
      <c r="A6" s="3" t="s">
        <v>3</v>
      </c>
      <c r="B6" s="47">
        <f>+B14+B15+B16</f>
        <v>58110.200000000004</v>
      </c>
      <c r="C6" s="47">
        <f>+C14+C15+C16</f>
        <v>71646.8</v>
      </c>
      <c r="D6" s="47">
        <f>+D14+D15+D16</f>
        <v>40648.400000000001</v>
      </c>
      <c r="E6" s="96">
        <f>+E14+E15+E16</f>
        <v>62875.600000000006</v>
      </c>
      <c r="F6" s="85">
        <f>+E6/$E$10</f>
        <v>0.63064794383149447</v>
      </c>
      <c r="G6" s="2"/>
    </row>
    <row r="7" spans="1:8" ht="15">
      <c r="A7" s="3" t="s">
        <v>4</v>
      </c>
      <c r="B7" s="47">
        <f>+B17+B18+B19</f>
        <v>16193.8</v>
      </c>
      <c r="C7" s="47">
        <f>+C17+C18+C19</f>
        <v>21502.9</v>
      </c>
      <c r="D7" s="47">
        <f>+D17+D18+D19</f>
        <v>9771.6</v>
      </c>
      <c r="E7" s="96">
        <f>+E17+E18+E19</f>
        <v>20597.100000000002</v>
      </c>
      <c r="F7" s="85">
        <f>+E7/$E$10</f>
        <v>0.20659077231695083</v>
      </c>
      <c r="G7" s="184">
        <v>0.20599999999999999</v>
      </c>
    </row>
    <row r="8" spans="1:8" ht="15">
      <c r="A8" s="3" t="s">
        <v>5</v>
      </c>
      <c r="B8" s="76">
        <f>+B20</f>
        <v>13411</v>
      </c>
      <c r="C8" s="76">
        <f>+C20</f>
        <v>14611</v>
      </c>
      <c r="D8" s="76">
        <f>+D20</f>
        <v>8015.1</v>
      </c>
      <c r="E8" s="97">
        <f>+E20</f>
        <v>16227.3</v>
      </c>
      <c r="F8" s="87">
        <f>+E8/$E$10</f>
        <v>0.16276128385155464</v>
      </c>
    </row>
    <row r="9" spans="1:8" ht="15">
      <c r="A9" s="3"/>
      <c r="B9" s="47"/>
      <c r="C9" s="47"/>
      <c r="D9" s="47"/>
      <c r="E9" s="47"/>
      <c r="F9" s="6"/>
    </row>
    <row r="10" spans="1:8" ht="15">
      <c r="A10" s="3" t="s">
        <v>14</v>
      </c>
      <c r="B10" s="77">
        <f>SUM(B6:B8)</f>
        <v>87715</v>
      </c>
      <c r="C10" s="77">
        <f>SUM(C6:C8)</f>
        <v>107760.70000000001</v>
      </c>
      <c r="D10" s="77">
        <f>SUM(D6:D8)</f>
        <v>58435.1</v>
      </c>
      <c r="E10" s="77">
        <f>SUM(E6:E8)</f>
        <v>99700.000000000015</v>
      </c>
      <c r="F10" s="88">
        <f>SUM(F6:F8)</f>
        <v>1</v>
      </c>
      <c r="G10" s="2"/>
    </row>
    <row r="11" spans="1:8" ht="15">
      <c r="A11" s="3"/>
      <c r="B11" s="78"/>
      <c r="C11" s="47"/>
      <c r="D11" s="47"/>
      <c r="E11" s="47"/>
      <c r="F11" s="1" t="s">
        <v>66</v>
      </c>
    </row>
    <row r="12" spans="1:8" ht="15">
      <c r="A12" s="3"/>
      <c r="B12" s="79" t="s">
        <v>13</v>
      </c>
      <c r="C12" s="80" t="s">
        <v>6</v>
      </c>
      <c r="D12" s="80" t="s">
        <v>7</v>
      </c>
      <c r="E12" s="81" t="s">
        <v>59</v>
      </c>
      <c r="F12" s="5" t="s">
        <v>59</v>
      </c>
    </row>
    <row r="13" spans="1:8" ht="24.75" customHeight="1">
      <c r="A13" s="3"/>
      <c r="B13" s="93">
        <v>2020</v>
      </c>
      <c r="C13" s="94">
        <v>2020</v>
      </c>
      <c r="D13" s="94" t="s">
        <v>84</v>
      </c>
      <c r="E13" s="95">
        <v>2021</v>
      </c>
      <c r="F13" s="95" t="s">
        <v>85</v>
      </c>
    </row>
    <row r="14" spans="1:8" ht="15">
      <c r="A14" s="3" t="s">
        <v>43</v>
      </c>
      <c r="B14" s="82">
        <v>8583.7999999999993</v>
      </c>
      <c r="C14" s="82">
        <v>8904.9</v>
      </c>
      <c r="D14" s="82">
        <v>4031.2</v>
      </c>
      <c r="E14" s="96">
        <v>9391</v>
      </c>
      <c r="F14" s="89">
        <f>+E14/$E$23</f>
        <v>9.4192577733199598E-2</v>
      </c>
      <c r="G14" s="89">
        <f>+F14+F15+F16</f>
        <v>0.63064794383149447</v>
      </c>
    </row>
    <row r="15" spans="1:8" ht="15">
      <c r="A15" s="3" t="s">
        <v>65</v>
      </c>
      <c r="B15" s="83">
        <v>30211.5</v>
      </c>
      <c r="C15" s="83">
        <v>33718.800000000003</v>
      </c>
      <c r="D15" s="83">
        <v>18642.3</v>
      </c>
      <c r="E15" s="96">
        <v>33782.800000000003</v>
      </c>
      <c r="F15" s="89">
        <f t="shared" ref="F15:F20" si="0">+E15/$E$23</f>
        <v>0.33884453360080241</v>
      </c>
    </row>
    <row r="16" spans="1:8" ht="15">
      <c r="A16" s="3" t="s">
        <v>60</v>
      </c>
      <c r="B16" s="78">
        <v>19314.900000000001</v>
      </c>
      <c r="C16" s="78">
        <v>29023.1</v>
      </c>
      <c r="D16" s="78">
        <v>17974.900000000001</v>
      </c>
      <c r="E16" s="96">
        <v>19701.8</v>
      </c>
      <c r="F16" s="89">
        <f t="shared" si="0"/>
        <v>0.19761083249749248</v>
      </c>
    </row>
    <row r="17" spans="1:10" ht="15">
      <c r="A17" s="3" t="s">
        <v>28</v>
      </c>
      <c r="B17" s="83">
        <v>4396.1000000000004</v>
      </c>
      <c r="C17" s="83">
        <v>5307.2</v>
      </c>
      <c r="D17" s="83">
        <v>1714.3</v>
      </c>
      <c r="E17" s="96">
        <v>8913.2000000000007</v>
      </c>
      <c r="F17" s="89">
        <f>+E17/$E$23</f>
        <v>8.9400200601805424E-2</v>
      </c>
      <c r="G17" s="89">
        <f>+F17+F18+F19</f>
        <v>0.20659077231695086</v>
      </c>
    </row>
    <row r="18" spans="1:10" ht="15">
      <c r="A18" s="3" t="s">
        <v>16</v>
      </c>
      <c r="B18" s="83">
        <v>11747.3</v>
      </c>
      <c r="C18" s="83">
        <v>12665.3</v>
      </c>
      <c r="D18" s="83">
        <v>6607.3</v>
      </c>
      <c r="E18" s="96">
        <v>11646.5</v>
      </c>
      <c r="F18" s="89">
        <f t="shared" si="0"/>
        <v>0.11681544633901705</v>
      </c>
      <c r="G18" s="92"/>
    </row>
    <row r="19" spans="1:10" ht="15">
      <c r="A19" s="3" t="s">
        <v>29</v>
      </c>
      <c r="B19" s="83">
        <v>50.4</v>
      </c>
      <c r="C19" s="83">
        <v>3530.4</v>
      </c>
      <c r="D19" s="83">
        <v>1450</v>
      </c>
      <c r="E19" s="96">
        <v>37.4</v>
      </c>
      <c r="F19" s="89">
        <f t="shared" si="0"/>
        <v>3.7512537612838514E-4</v>
      </c>
    </row>
    <row r="20" spans="1:10" ht="15">
      <c r="A20" s="3" t="s">
        <v>5</v>
      </c>
      <c r="B20" s="84">
        <v>13411</v>
      </c>
      <c r="C20" s="84">
        <v>14611</v>
      </c>
      <c r="D20" s="84">
        <v>8015.1</v>
      </c>
      <c r="E20" s="109">
        <v>16227.3</v>
      </c>
      <c r="F20" s="90">
        <f t="shared" si="0"/>
        <v>0.16276128385155467</v>
      </c>
      <c r="G20" s="89">
        <f>+F20</f>
        <v>0.16276128385155467</v>
      </c>
    </row>
    <row r="21" spans="1:10" ht="15">
      <c r="A21" s="3"/>
      <c r="B21" s="83"/>
      <c r="C21" s="76"/>
      <c r="D21" s="76"/>
      <c r="E21" s="82"/>
      <c r="F21" s="9"/>
    </row>
    <row r="22" spans="1:10" ht="15">
      <c r="A22" s="3"/>
      <c r="B22" s="78"/>
      <c r="C22" s="47"/>
      <c r="D22" s="47"/>
      <c r="E22" s="82"/>
    </row>
    <row r="23" spans="1:10" ht="15">
      <c r="A23" s="4" t="s">
        <v>18</v>
      </c>
      <c r="B23" s="74">
        <f>SUM(B14:B20)</f>
        <v>87715</v>
      </c>
      <c r="C23" s="74">
        <f>SUM(C14:C22)</f>
        <v>107760.7</v>
      </c>
      <c r="D23" s="74">
        <f>SUM(D14:D22)</f>
        <v>58435.100000000006</v>
      </c>
      <c r="E23" s="151">
        <f>SUM(E14:E22)</f>
        <v>99700</v>
      </c>
      <c r="F23" s="91">
        <f>SUM(F14:F20)</f>
        <v>1</v>
      </c>
      <c r="G23" s="89">
        <f>SUM(G14:G20)</f>
        <v>1</v>
      </c>
    </row>
    <row r="24" spans="1:10" ht="15">
      <c r="A24" s="3"/>
      <c r="B24" s="73"/>
      <c r="C24" s="73"/>
      <c r="D24" s="73"/>
      <c r="E24" s="73"/>
    </row>
    <row r="25" spans="1:10" ht="15">
      <c r="A25" s="61"/>
      <c r="B25" s="3"/>
      <c r="C25" s="73"/>
      <c r="D25" s="3"/>
      <c r="E25" s="3"/>
    </row>
    <row r="26" spans="1:10" ht="15">
      <c r="A26" s="49"/>
      <c r="B26" s="49"/>
      <c r="C26" s="50"/>
      <c r="D26" s="40"/>
      <c r="E26" s="51"/>
    </row>
    <row r="27" spans="1:10" ht="15">
      <c r="A27" s="50"/>
      <c r="B27" s="50"/>
      <c r="C27" s="50"/>
      <c r="D27" s="40"/>
      <c r="E27" s="51"/>
    </row>
    <row r="32" spans="1:10">
      <c r="J32" s="2"/>
    </row>
    <row r="33" spans="9:12">
      <c r="J33" s="107"/>
      <c r="K33" s="108"/>
      <c r="L33" s="108"/>
    </row>
    <row r="34" spans="9:12">
      <c r="I34" s="106"/>
      <c r="J34" s="107"/>
      <c r="K34" s="108"/>
      <c r="L34" s="108"/>
    </row>
    <row r="35" spans="9:12">
      <c r="I35" s="106"/>
      <c r="J35" s="107"/>
      <c r="K35" s="108"/>
      <c r="L35" s="108"/>
    </row>
    <row r="36" spans="9:12">
      <c r="I36" s="106"/>
      <c r="J36" s="107"/>
      <c r="K36" s="108"/>
      <c r="L36" s="108"/>
    </row>
    <row r="37" spans="9:12">
      <c r="I37" s="106"/>
      <c r="J37" s="107"/>
      <c r="K37" s="108"/>
      <c r="L37" s="108"/>
    </row>
    <row r="38" spans="9:12">
      <c r="I38" s="106"/>
      <c r="J38" s="107"/>
      <c r="K38" s="108"/>
      <c r="L38" s="108"/>
    </row>
    <row r="39" spans="9:12">
      <c r="I39" s="106"/>
      <c r="J39" s="107"/>
      <c r="K39" s="108"/>
      <c r="L39" s="108"/>
    </row>
    <row r="40" spans="9:12">
      <c r="I40" s="106"/>
      <c r="J40" s="107"/>
    </row>
  </sheetData>
  <phoneticPr fontId="3" type="noConversion"/>
  <printOptions horizontalCentered="1"/>
  <pageMargins left="0.19685039370078741" right="0.19685039370078741" top="0.39370078740157483" bottom="0.59055118110236227" header="0" footer="0"/>
  <pageSetup orientation="landscape" r:id="rId1"/>
  <headerFooter alignWithMargins="0">
    <oddFooter>&amp;R&amp;"Arial,Negrita"&amp;13&amp;P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R66"/>
  <sheetViews>
    <sheetView showGridLines="0" tabSelected="1" workbookViewId="0"/>
  </sheetViews>
  <sheetFormatPr baseColWidth="10" defaultRowHeight="12.75"/>
  <cols>
    <col min="1" max="1" width="11.42578125" style="1"/>
    <col min="2" max="2" width="21.28515625" style="1" customWidth="1"/>
    <col min="3" max="3" width="16.85546875" style="1" bestFit="1" customWidth="1"/>
    <col min="4" max="4" width="19" style="1" customWidth="1"/>
    <col min="5" max="5" width="17.5703125" style="1" customWidth="1"/>
    <col min="6" max="6" width="18.140625" style="1" customWidth="1"/>
    <col min="7" max="7" width="17.7109375" style="1" customWidth="1"/>
    <col min="8" max="8" width="19.28515625" style="1" customWidth="1"/>
    <col min="9" max="13" width="11.42578125" style="1"/>
    <col min="14" max="17" width="16.42578125" style="1" hidden="1" customWidth="1"/>
    <col min="18" max="18" width="0" style="1" hidden="1" customWidth="1"/>
    <col min="19" max="16384" width="11.42578125" style="1"/>
  </cols>
  <sheetData>
    <row r="1" spans="1:18" ht="21">
      <c r="A1" s="155" t="s">
        <v>82</v>
      </c>
      <c r="B1" s="153"/>
      <c r="C1" s="156"/>
      <c r="D1" s="156"/>
      <c r="E1" s="156"/>
      <c r="F1" s="156"/>
      <c r="G1" s="40"/>
      <c r="H1" s="40"/>
      <c r="I1" s="40"/>
      <c r="J1" s="40"/>
    </row>
    <row r="2" spans="1:18" ht="15">
      <c r="A2" s="3"/>
      <c r="B2" s="3"/>
      <c r="C2" s="99"/>
      <c r="D2" s="99"/>
      <c r="E2" s="110"/>
      <c r="F2" s="99"/>
    </row>
    <row r="3" spans="1:18" ht="15">
      <c r="A3" s="3"/>
      <c r="B3" s="3"/>
      <c r="C3" s="111" t="s">
        <v>78</v>
      </c>
      <c r="D3" s="111" t="s">
        <v>78</v>
      </c>
      <c r="E3" s="111" t="s">
        <v>99</v>
      </c>
      <c r="F3" s="111" t="s">
        <v>98</v>
      </c>
    </row>
    <row r="4" spans="1:18" ht="15">
      <c r="A4" s="3"/>
      <c r="B4" s="3"/>
      <c r="C4" s="112" t="s">
        <v>13</v>
      </c>
      <c r="D4" s="112" t="s">
        <v>6</v>
      </c>
      <c r="E4" s="112" t="s">
        <v>7</v>
      </c>
      <c r="F4" s="113" t="s">
        <v>59</v>
      </c>
    </row>
    <row r="5" spans="1:18" ht="15">
      <c r="A5" s="3"/>
      <c r="B5" s="3"/>
      <c r="C5" s="112">
        <v>2020</v>
      </c>
      <c r="D5" s="112">
        <v>2020</v>
      </c>
      <c r="E5" s="112">
        <v>2020</v>
      </c>
      <c r="F5" s="113">
        <v>2021</v>
      </c>
    </row>
    <row r="6" spans="1:18" ht="15">
      <c r="A6" s="3"/>
      <c r="B6" s="3"/>
      <c r="C6" s="159">
        <v>87715</v>
      </c>
      <c r="D6" s="99">
        <v>107760.7</v>
      </c>
      <c r="E6" s="159">
        <v>58435.1</v>
      </c>
      <c r="F6" s="159">
        <v>99700</v>
      </c>
    </row>
    <row r="7" spans="1:18" ht="15">
      <c r="A7" s="3"/>
      <c r="B7" s="4" t="s">
        <v>14</v>
      </c>
      <c r="C7" s="114">
        <f>SUM(C9:C15)</f>
        <v>87715.000000000029</v>
      </c>
      <c r="D7" s="115">
        <f>SUM(D9:D15)</f>
        <v>107760.70000000001</v>
      </c>
      <c r="E7" s="115">
        <f>SUM(E9:E15)</f>
        <v>58435.1</v>
      </c>
      <c r="F7" s="115">
        <f>SUM(F9:F15)</f>
        <v>99700</v>
      </c>
      <c r="G7" s="186">
        <f>SUM(G9:G15)</f>
        <v>0.99999999999999989</v>
      </c>
      <c r="H7" s="116"/>
    </row>
    <row r="8" spans="1:18" ht="15">
      <c r="A8" s="3"/>
      <c r="B8" s="3"/>
    </row>
    <row r="9" spans="1:18" ht="15">
      <c r="A9" s="3">
        <v>10</v>
      </c>
      <c r="B9" s="3" t="s">
        <v>71</v>
      </c>
      <c r="C9" s="47">
        <v>46974.9</v>
      </c>
      <c r="D9" s="47">
        <v>46630.6</v>
      </c>
      <c r="E9" s="47">
        <v>27111.1</v>
      </c>
      <c r="F9" s="47">
        <v>44120</v>
      </c>
      <c r="G9" s="85">
        <f>+F9/$F$7</f>
        <v>0.44252758274824472</v>
      </c>
      <c r="H9" s="47"/>
      <c r="N9" s="107">
        <v>42177769050</v>
      </c>
      <c r="O9" s="107">
        <v>44527323206.099998</v>
      </c>
      <c r="P9" s="107">
        <v>26322639736.209999</v>
      </c>
      <c r="Q9" s="107">
        <v>46731755334</v>
      </c>
      <c r="R9" s="117">
        <f t="shared" ref="R9:R15" si="0">Q9/$Q$16</f>
        <v>0.52054271255100415</v>
      </c>
    </row>
    <row r="10" spans="1:18" ht="15">
      <c r="A10" s="3">
        <v>20</v>
      </c>
      <c r="B10" s="3" t="s">
        <v>72</v>
      </c>
      <c r="C10" s="47">
        <v>22212.2</v>
      </c>
      <c r="D10" s="47">
        <v>22062</v>
      </c>
      <c r="E10" s="47">
        <v>12542.4</v>
      </c>
      <c r="F10" s="47">
        <v>20256.599999999999</v>
      </c>
      <c r="G10" s="85">
        <f t="shared" ref="G10:G15" si="1">+F10/$F$7</f>
        <v>0.2031755265797392</v>
      </c>
      <c r="H10" s="47"/>
      <c r="N10" s="107">
        <v>19788592950</v>
      </c>
      <c r="O10" s="107">
        <v>19446301917</v>
      </c>
      <c r="P10" s="107">
        <v>11114294426.280001</v>
      </c>
      <c r="Q10" s="107">
        <v>22433846666</v>
      </c>
      <c r="R10" s="117">
        <f t="shared" si="0"/>
        <v>0.24988950902892143</v>
      </c>
    </row>
    <row r="11" spans="1:18" ht="15">
      <c r="A11" s="3">
        <v>30</v>
      </c>
      <c r="B11" s="3" t="s">
        <v>73</v>
      </c>
      <c r="C11" s="47">
        <v>1410.6</v>
      </c>
      <c r="D11" s="47">
        <v>1457.3</v>
      </c>
      <c r="E11" s="47">
        <v>474.6</v>
      </c>
      <c r="F11" s="47">
        <v>1149</v>
      </c>
      <c r="G11" s="85">
        <f t="shared" si="1"/>
        <v>1.152457372116349E-2</v>
      </c>
      <c r="H11" s="47"/>
      <c r="N11" s="107">
        <v>1302084787</v>
      </c>
      <c r="O11" s="107">
        <v>1043988596</v>
      </c>
      <c r="P11" s="107">
        <v>456813134.77999997</v>
      </c>
      <c r="Q11" s="107">
        <v>1320578000</v>
      </c>
      <c r="R11" s="117">
        <f t="shared" si="0"/>
        <v>1.470985306120194E-2</v>
      </c>
    </row>
    <row r="12" spans="1:18" ht="15">
      <c r="A12" s="3">
        <v>40</v>
      </c>
      <c r="B12" s="3" t="s">
        <v>74</v>
      </c>
      <c r="C12" s="47">
        <v>15252.6</v>
      </c>
      <c r="D12" s="47">
        <v>27532.5</v>
      </c>
      <c r="E12" s="47">
        <v>12835.9</v>
      </c>
      <c r="F12" s="47">
        <v>30599.3</v>
      </c>
      <c r="G12" s="85">
        <f t="shared" si="1"/>
        <v>0.30691374122367099</v>
      </c>
      <c r="H12" s="47"/>
      <c r="N12" s="107">
        <v>10548500000</v>
      </c>
      <c r="O12" s="107">
        <v>10023840328.82</v>
      </c>
      <c r="P12" s="107">
        <v>7032764745.7600002</v>
      </c>
      <c r="Q12" s="107">
        <v>15252646000</v>
      </c>
      <c r="R12" s="117">
        <f t="shared" si="0"/>
        <v>0.16989846980226045</v>
      </c>
    </row>
    <row r="13" spans="1:18" ht="15">
      <c r="A13" s="3">
        <v>50</v>
      </c>
      <c r="B13" s="3" t="s">
        <v>75</v>
      </c>
      <c r="C13" s="47">
        <v>1592.6</v>
      </c>
      <c r="D13" s="47">
        <v>9790.7000000000007</v>
      </c>
      <c r="E13" s="47">
        <v>5434.4</v>
      </c>
      <c r="F13" s="47">
        <v>3363.3</v>
      </c>
      <c r="G13" s="85">
        <f t="shared" si="1"/>
        <v>3.373420260782347E-2</v>
      </c>
      <c r="H13" s="47"/>
      <c r="N13" s="107">
        <v>2580748472</v>
      </c>
      <c r="O13" s="107">
        <v>2485604719.3200002</v>
      </c>
      <c r="P13" s="107">
        <v>577695907.82000005</v>
      </c>
      <c r="Q13" s="107">
        <v>3764108000</v>
      </c>
      <c r="R13" s="117">
        <f t="shared" si="0"/>
        <v>4.1928212938951513E-2</v>
      </c>
    </row>
    <row r="14" spans="1:18" ht="15">
      <c r="A14" s="3">
        <v>60</v>
      </c>
      <c r="B14" s="3" t="s">
        <v>76</v>
      </c>
      <c r="C14" s="47">
        <v>254.5</v>
      </c>
      <c r="D14" s="47">
        <v>274</v>
      </c>
      <c r="E14" s="47">
        <v>29.5</v>
      </c>
      <c r="F14" s="47">
        <v>195</v>
      </c>
      <c r="G14" s="85">
        <f t="shared" si="1"/>
        <v>1.9558676028084252E-3</v>
      </c>
      <c r="H14" s="47"/>
      <c r="N14" s="107">
        <v>573825741</v>
      </c>
      <c r="O14" s="107">
        <v>381567441</v>
      </c>
      <c r="P14" s="107">
        <v>102837360.09</v>
      </c>
      <c r="Q14" s="107">
        <v>254471000</v>
      </c>
      <c r="R14" s="117">
        <f t="shared" si="0"/>
        <v>2.834539889606762E-3</v>
      </c>
    </row>
    <row r="15" spans="1:18" ht="15">
      <c r="A15" s="3">
        <v>70</v>
      </c>
      <c r="B15" s="3" t="s">
        <v>77</v>
      </c>
      <c r="C15" s="47">
        <v>17.600000000000001</v>
      </c>
      <c r="D15" s="47">
        <v>13.6</v>
      </c>
      <c r="E15" s="47">
        <v>7.2</v>
      </c>
      <c r="F15" s="47">
        <v>16.8</v>
      </c>
      <c r="G15" s="85">
        <f t="shared" si="1"/>
        <v>1.6850551654964895E-4</v>
      </c>
      <c r="H15" s="47"/>
      <c r="N15" s="107">
        <v>17930000</v>
      </c>
      <c r="O15" s="107">
        <v>12780000</v>
      </c>
      <c r="P15" s="107">
        <v>6533538.6500000004</v>
      </c>
      <c r="Q15" s="107">
        <v>17659000</v>
      </c>
      <c r="R15" s="117">
        <f t="shared" si="0"/>
        <v>1.9670272805374998E-4</v>
      </c>
    </row>
    <row r="16" spans="1:18" ht="15">
      <c r="A16" s="3"/>
      <c r="B16" s="3"/>
      <c r="C16" s="6"/>
      <c r="D16" s="6"/>
      <c r="E16" s="6"/>
      <c r="F16" s="6"/>
      <c r="G16" s="6"/>
      <c r="Q16" s="107">
        <f>SUM(Q9:Q15)</f>
        <v>89775064000</v>
      </c>
    </row>
    <row r="17" spans="1:6" ht="15">
      <c r="A17" s="3"/>
      <c r="B17" s="3"/>
      <c r="C17" s="6"/>
      <c r="D17" s="6"/>
      <c r="E17" s="6"/>
      <c r="F17" s="6"/>
    </row>
    <row r="18" spans="1:6" ht="15">
      <c r="A18" s="61"/>
      <c r="B18" s="3"/>
      <c r="C18" s="47"/>
      <c r="D18" s="47"/>
      <c r="E18" s="47"/>
      <c r="F18" s="47"/>
    </row>
    <row r="19" spans="1:6" ht="15">
      <c r="A19" s="3"/>
      <c r="B19" s="3"/>
      <c r="E19" s="2"/>
    </row>
    <row r="20" spans="1:6">
      <c r="A20" s="40"/>
      <c r="B20" s="40"/>
    </row>
    <row r="34" spans="3:7">
      <c r="C34" s="118"/>
      <c r="D34" s="118"/>
      <c r="E34" s="118"/>
      <c r="F34" s="118"/>
      <c r="G34" s="40"/>
    </row>
    <row r="66" spans="1:2">
      <c r="A66" s="118"/>
      <c r="B66" s="40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206"/>
  <sheetViews>
    <sheetView showGridLines="0" zoomScale="85" zoomScaleNormal="85" workbookViewId="0"/>
  </sheetViews>
  <sheetFormatPr baseColWidth="10" defaultRowHeight="12.75"/>
  <cols>
    <col min="1" max="1" width="49.140625" style="119" customWidth="1"/>
    <col min="2" max="2" width="12.7109375" style="119" customWidth="1"/>
    <col min="3" max="3" width="12" style="119" customWidth="1"/>
    <col min="4" max="4" width="15.28515625" style="119" customWidth="1"/>
    <col min="5" max="5" width="12.140625" style="119" customWidth="1"/>
    <col min="6" max="6" width="12.28515625" style="119" customWidth="1"/>
    <col min="7" max="7" width="18.7109375" style="119" customWidth="1"/>
    <col min="8" max="8" width="17.85546875" style="119" customWidth="1"/>
    <col min="9" max="9" width="17.28515625" style="119" customWidth="1"/>
    <col min="10" max="16384" width="11.42578125" style="119"/>
  </cols>
  <sheetData>
    <row r="1" spans="1:8" ht="20.25">
      <c r="A1" s="157" t="s">
        <v>83</v>
      </c>
      <c r="B1" s="157"/>
      <c r="C1" s="157"/>
      <c r="D1" s="157"/>
      <c r="E1" s="66"/>
      <c r="F1" s="66"/>
    </row>
    <row r="2" spans="1:8">
      <c r="A2" s="120"/>
      <c r="B2" s="120"/>
      <c r="C2" s="120"/>
      <c r="D2" s="120"/>
      <c r="E2" s="120"/>
      <c r="F2" s="120"/>
    </row>
    <row r="6" spans="1:8">
      <c r="A6" s="121"/>
    </row>
    <row r="7" spans="1:8" ht="18.75">
      <c r="A7" s="187" t="s">
        <v>92</v>
      </c>
      <c r="B7" s="187"/>
      <c r="C7" s="187"/>
      <c r="D7" s="187"/>
      <c r="E7" s="187"/>
      <c r="F7" s="187"/>
    </row>
    <row r="8" spans="1:8" ht="18.75">
      <c r="A8" s="187" t="s">
        <v>61</v>
      </c>
      <c r="B8" s="187"/>
      <c r="C8" s="187"/>
      <c r="D8" s="187"/>
      <c r="E8" s="187"/>
      <c r="F8" s="187"/>
    </row>
    <row r="9" spans="1:8" ht="16.5" thickBot="1">
      <c r="A9" s="188" t="s">
        <v>27</v>
      </c>
      <c r="B9" s="188"/>
      <c r="C9" s="188"/>
      <c r="D9" s="188"/>
      <c r="E9" s="188"/>
      <c r="F9" s="188"/>
    </row>
    <row r="10" spans="1:8" ht="15.75">
      <c r="A10" s="189" t="s">
        <v>12</v>
      </c>
      <c r="B10" s="175" t="s">
        <v>42</v>
      </c>
      <c r="C10" s="176" t="s">
        <v>41</v>
      </c>
      <c r="D10" s="175" t="s">
        <v>40</v>
      </c>
      <c r="E10" s="177" t="s">
        <v>55</v>
      </c>
      <c r="F10" s="177" t="s">
        <v>69</v>
      </c>
    </row>
    <row r="11" spans="1:8" ht="15.75">
      <c r="A11" s="190"/>
      <c r="B11" s="178" t="s">
        <v>13</v>
      </c>
      <c r="C11" s="179" t="s">
        <v>6</v>
      </c>
      <c r="D11" s="178" t="s">
        <v>59</v>
      </c>
      <c r="E11" s="180" t="s">
        <v>63</v>
      </c>
      <c r="F11" s="180" t="s">
        <v>63</v>
      </c>
    </row>
    <row r="12" spans="1:8" ht="15.75">
      <c r="A12" s="191"/>
      <c r="B12" s="181">
        <v>2020</v>
      </c>
      <c r="C12" s="182" t="s">
        <v>93</v>
      </c>
      <c r="D12" s="181">
        <v>2021</v>
      </c>
      <c r="E12" s="183" t="s">
        <v>68</v>
      </c>
      <c r="F12" s="183" t="s">
        <v>64</v>
      </c>
    </row>
    <row r="13" spans="1:8" ht="15.75">
      <c r="A13" s="54"/>
      <c r="B13" s="160"/>
      <c r="C13" s="99"/>
      <c r="D13" s="185"/>
      <c r="E13" s="160"/>
      <c r="F13" s="160"/>
      <c r="G13" s="161"/>
    </row>
    <row r="14" spans="1:8" ht="15.75">
      <c r="A14" s="171" t="s">
        <v>14</v>
      </c>
      <c r="B14" s="172">
        <f>SUM(B16:B34)</f>
        <v>87715</v>
      </c>
      <c r="C14" s="173">
        <f>SUM(C16:C34)</f>
        <v>107760.7</v>
      </c>
      <c r="D14" s="174">
        <f>SUM(D16:D34)-0.1</f>
        <v>99699.999999999985</v>
      </c>
      <c r="E14" s="174">
        <f>SUM(E16:E34)</f>
        <v>11985.099999999999</v>
      </c>
      <c r="F14" s="174">
        <f>SUM(F16:F34)</f>
        <v>-8060.6000000000031</v>
      </c>
      <c r="G14" s="63"/>
      <c r="H14" s="64"/>
    </row>
    <row r="15" spans="1:8" ht="15.75">
      <c r="A15" s="55"/>
      <c r="B15" s="23"/>
      <c r="C15" s="67"/>
      <c r="D15" s="56"/>
      <c r="E15" s="56"/>
      <c r="F15" s="56"/>
      <c r="G15" s="122"/>
      <c r="H15" s="123"/>
    </row>
    <row r="16" spans="1:8" ht="15.75">
      <c r="A16" s="162" t="s">
        <v>11</v>
      </c>
      <c r="B16" s="163">
        <v>231</v>
      </c>
      <c r="C16" s="164">
        <v>231</v>
      </c>
      <c r="D16" s="165">
        <v>225</v>
      </c>
      <c r="E16" s="165">
        <f>+D16-B16</f>
        <v>-6</v>
      </c>
      <c r="F16" s="165">
        <f>+D16-C16</f>
        <v>-6</v>
      </c>
      <c r="G16" s="43"/>
      <c r="H16" s="123"/>
    </row>
    <row r="17" spans="1:8" ht="15.75">
      <c r="A17" s="104" t="s">
        <v>15</v>
      </c>
      <c r="B17" s="24">
        <v>577.70000000000005</v>
      </c>
      <c r="C17" s="67">
        <v>597.70000000000005</v>
      </c>
      <c r="D17" s="57">
        <v>601.5</v>
      </c>
      <c r="E17" s="75">
        <f t="shared" ref="E17:E34" si="0">+D17-B17</f>
        <v>23.799999999999955</v>
      </c>
      <c r="F17" s="75">
        <f t="shared" ref="F17:F34" si="1">+D17-C17</f>
        <v>3.7999999999999545</v>
      </c>
      <c r="G17" s="43"/>
      <c r="H17" s="123"/>
    </row>
    <row r="18" spans="1:8" ht="15.75">
      <c r="A18" s="162" t="s">
        <v>19</v>
      </c>
      <c r="B18" s="163">
        <v>5344.8</v>
      </c>
      <c r="C18" s="164">
        <v>6024.8</v>
      </c>
      <c r="D18" s="165">
        <v>5908.8</v>
      </c>
      <c r="E18" s="165">
        <f t="shared" si="0"/>
        <v>564</v>
      </c>
      <c r="F18" s="165">
        <f t="shared" si="1"/>
        <v>-116</v>
      </c>
      <c r="G18" s="43"/>
      <c r="H18" s="123"/>
    </row>
    <row r="19" spans="1:8" ht="15.75">
      <c r="A19" s="104" t="s">
        <v>56</v>
      </c>
      <c r="B19" s="24">
        <v>2627.7</v>
      </c>
      <c r="C19" s="67">
        <v>2646.5</v>
      </c>
      <c r="D19" s="57">
        <v>2630</v>
      </c>
      <c r="E19" s="75">
        <f t="shared" si="0"/>
        <v>2.3000000000001819</v>
      </c>
      <c r="F19" s="75">
        <f t="shared" si="1"/>
        <v>-16.5</v>
      </c>
      <c r="G19" s="43"/>
      <c r="H19" s="123"/>
    </row>
    <row r="20" spans="1:8" ht="15.75">
      <c r="A20" s="162" t="s">
        <v>37</v>
      </c>
      <c r="B20" s="163">
        <v>381.2</v>
      </c>
      <c r="C20" s="164">
        <v>374</v>
      </c>
      <c r="D20" s="165">
        <v>375.6</v>
      </c>
      <c r="E20" s="165">
        <f t="shared" si="0"/>
        <v>-5.5999999999999659</v>
      </c>
      <c r="F20" s="165">
        <f t="shared" si="1"/>
        <v>1.6000000000000227</v>
      </c>
      <c r="G20" s="43"/>
      <c r="H20" s="123"/>
    </row>
    <row r="21" spans="1:8" ht="15.75">
      <c r="A21" s="104" t="s">
        <v>9</v>
      </c>
      <c r="B21" s="24">
        <v>16530.599999999999</v>
      </c>
      <c r="C21" s="67">
        <v>17789</v>
      </c>
      <c r="D21" s="57">
        <v>18682.099999999999</v>
      </c>
      <c r="E21" s="75">
        <f t="shared" si="0"/>
        <v>2151.5</v>
      </c>
      <c r="F21" s="75">
        <f t="shared" si="1"/>
        <v>893.09999999999854</v>
      </c>
      <c r="G21" s="43"/>
      <c r="H21" s="123"/>
    </row>
    <row r="22" spans="1:8" ht="15.75">
      <c r="A22" s="162" t="s">
        <v>94</v>
      </c>
      <c r="B22" s="163">
        <v>8197.2000000000007</v>
      </c>
      <c r="C22" s="164">
        <v>9963.2000000000007</v>
      </c>
      <c r="D22" s="165">
        <v>9894.4</v>
      </c>
      <c r="E22" s="165">
        <f t="shared" si="0"/>
        <v>1697.1999999999989</v>
      </c>
      <c r="F22" s="165">
        <f t="shared" si="1"/>
        <v>-68.800000000001091</v>
      </c>
      <c r="G22" s="43"/>
      <c r="H22" s="123"/>
    </row>
    <row r="23" spans="1:8" ht="15.75">
      <c r="A23" s="104" t="s">
        <v>57</v>
      </c>
      <c r="B23" s="24">
        <v>752.2</v>
      </c>
      <c r="C23" s="67">
        <v>802.2</v>
      </c>
      <c r="D23" s="57">
        <v>745.6</v>
      </c>
      <c r="E23" s="75">
        <f t="shared" si="0"/>
        <v>-6.6000000000000227</v>
      </c>
      <c r="F23" s="75">
        <f t="shared" si="1"/>
        <v>-56.600000000000023</v>
      </c>
      <c r="G23" s="43"/>
      <c r="H23" s="123"/>
    </row>
    <row r="24" spans="1:8" ht="15.75">
      <c r="A24" s="162" t="s">
        <v>20</v>
      </c>
      <c r="B24" s="163">
        <v>403.4</v>
      </c>
      <c r="C24" s="164">
        <v>2803.4</v>
      </c>
      <c r="D24" s="165">
        <v>438.7</v>
      </c>
      <c r="E24" s="165">
        <f t="shared" si="0"/>
        <v>35.300000000000011</v>
      </c>
      <c r="F24" s="165">
        <f t="shared" si="1"/>
        <v>-2364.7000000000003</v>
      </c>
      <c r="G24" s="43"/>
      <c r="H24" s="123"/>
    </row>
    <row r="25" spans="1:8" ht="15.75">
      <c r="A25" s="104" t="s">
        <v>21</v>
      </c>
      <c r="B25" s="24">
        <v>1365.4</v>
      </c>
      <c r="C25" s="67">
        <v>1765.4</v>
      </c>
      <c r="D25" s="57">
        <v>1787.8</v>
      </c>
      <c r="E25" s="75">
        <f t="shared" si="0"/>
        <v>422.39999999999986</v>
      </c>
      <c r="F25" s="75">
        <f t="shared" si="1"/>
        <v>22.399999999999864</v>
      </c>
      <c r="G25" s="43"/>
      <c r="H25" s="123"/>
    </row>
    <row r="26" spans="1:8" ht="15.75">
      <c r="A26" s="162" t="s">
        <v>22</v>
      </c>
      <c r="B26" s="163">
        <v>6053.4</v>
      </c>
      <c r="C26" s="164">
        <v>6781.6</v>
      </c>
      <c r="D26" s="165">
        <v>10242.200000000001</v>
      </c>
      <c r="E26" s="165">
        <f t="shared" si="0"/>
        <v>4188.8000000000011</v>
      </c>
      <c r="F26" s="165">
        <f t="shared" si="1"/>
        <v>3460.6000000000004</v>
      </c>
      <c r="G26" s="43"/>
      <c r="H26" s="123"/>
    </row>
    <row r="27" spans="1:8" ht="15.75">
      <c r="A27" s="104" t="s">
        <v>23</v>
      </c>
      <c r="B27" s="24">
        <v>81</v>
      </c>
      <c r="C27" s="67">
        <v>88.2</v>
      </c>
      <c r="D27" s="57">
        <v>95.2</v>
      </c>
      <c r="E27" s="75">
        <f t="shared" si="0"/>
        <v>14.200000000000003</v>
      </c>
      <c r="F27" s="75">
        <f t="shared" si="1"/>
        <v>7</v>
      </c>
      <c r="G27" s="43"/>
      <c r="H27" s="123"/>
    </row>
    <row r="28" spans="1:8" ht="15.75">
      <c r="A28" s="162" t="s">
        <v>10</v>
      </c>
      <c r="B28" s="163">
        <v>623</v>
      </c>
      <c r="C28" s="164">
        <v>623</v>
      </c>
      <c r="D28" s="165">
        <v>552</v>
      </c>
      <c r="E28" s="165">
        <f t="shared" si="0"/>
        <v>-71</v>
      </c>
      <c r="F28" s="165">
        <f t="shared" si="1"/>
        <v>-71</v>
      </c>
      <c r="G28" s="43"/>
      <c r="H28" s="123"/>
    </row>
    <row r="29" spans="1:8" ht="15.75">
      <c r="A29" s="104" t="s">
        <v>38</v>
      </c>
      <c r="B29" s="24">
        <v>1526.8</v>
      </c>
      <c r="C29" s="67">
        <v>1460.5</v>
      </c>
      <c r="D29" s="57">
        <v>1297.0999999999999</v>
      </c>
      <c r="E29" s="75">
        <f t="shared" si="0"/>
        <v>-229.70000000000005</v>
      </c>
      <c r="F29" s="75">
        <f t="shared" si="1"/>
        <v>-163.40000000000009</v>
      </c>
      <c r="G29" s="43"/>
      <c r="H29" s="123"/>
    </row>
    <row r="30" spans="1:8" ht="15.75">
      <c r="A30" s="162" t="s">
        <v>24</v>
      </c>
      <c r="B30" s="163">
        <v>127.3</v>
      </c>
      <c r="C30" s="164">
        <v>142.30000000000001</v>
      </c>
      <c r="D30" s="165">
        <v>184.6</v>
      </c>
      <c r="E30" s="165">
        <f t="shared" si="0"/>
        <v>57.3</v>
      </c>
      <c r="F30" s="165">
        <f t="shared" si="1"/>
        <v>42.299999999999983</v>
      </c>
      <c r="G30" s="43"/>
      <c r="H30" s="123"/>
    </row>
    <row r="31" spans="1:8" ht="15.75">
      <c r="A31" s="104" t="s">
        <v>58</v>
      </c>
      <c r="B31" s="24">
        <v>28205.1</v>
      </c>
      <c r="C31" s="67">
        <v>33361.1</v>
      </c>
      <c r="D31" s="57">
        <v>27842.799999999999</v>
      </c>
      <c r="E31" s="75">
        <f t="shared" si="0"/>
        <v>-362.29999999999927</v>
      </c>
      <c r="F31" s="75">
        <f t="shared" si="1"/>
        <v>-5518.2999999999993</v>
      </c>
      <c r="G31" s="43"/>
      <c r="H31" s="123"/>
    </row>
    <row r="32" spans="1:8" ht="15.75">
      <c r="A32" s="162" t="s">
        <v>44</v>
      </c>
      <c r="B32" s="163">
        <v>1159</v>
      </c>
      <c r="C32" s="164">
        <v>7573.6</v>
      </c>
      <c r="D32" s="165">
        <v>1837</v>
      </c>
      <c r="E32" s="165">
        <f t="shared" si="0"/>
        <v>678</v>
      </c>
      <c r="F32" s="165">
        <f t="shared" si="1"/>
        <v>-5736.6</v>
      </c>
      <c r="G32" s="43"/>
      <c r="H32" s="123"/>
    </row>
    <row r="33" spans="1:9" ht="15.75">
      <c r="A33" s="105" t="s">
        <v>17</v>
      </c>
      <c r="B33" s="25">
        <v>13411</v>
      </c>
      <c r="C33" s="68">
        <v>14611</v>
      </c>
      <c r="D33" s="58">
        <v>16227.3</v>
      </c>
      <c r="E33" s="75">
        <f t="shared" si="0"/>
        <v>2816.2999999999993</v>
      </c>
      <c r="F33" s="75">
        <f t="shared" si="1"/>
        <v>1616.2999999999993</v>
      </c>
      <c r="G33" s="43"/>
      <c r="H33" s="123"/>
    </row>
    <row r="34" spans="1:9" ht="16.5" thickBot="1">
      <c r="A34" s="166" t="s">
        <v>2</v>
      </c>
      <c r="B34" s="167">
        <v>117.2</v>
      </c>
      <c r="C34" s="168">
        <v>122.2</v>
      </c>
      <c r="D34" s="169">
        <v>132.4</v>
      </c>
      <c r="E34" s="170">
        <f t="shared" si="0"/>
        <v>15.200000000000003</v>
      </c>
      <c r="F34" s="169">
        <f t="shared" si="1"/>
        <v>10.200000000000003</v>
      </c>
      <c r="G34" s="65"/>
      <c r="H34" s="123"/>
    </row>
    <row r="35" spans="1:9" ht="15.75">
      <c r="A35" s="34"/>
      <c r="B35" s="69"/>
      <c r="C35" s="70"/>
      <c r="D35" s="34"/>
      <c r="E35" s="34"/>
      <c r="F35" s="34"/>
      <c r="G35" s="124"/>
    </row>
    <row r="36" spans="1:9" ht="56.25" customHeight="1">
      <c r="A36" s="192" t="s">
        <v>97</v>
      </c>
      <c r="B36" s="192"/>
      <c r="C36" s="192"/>
      <c r="D36" s="192"/>
      <c r="E36" s="192"/>
      <c r="F36" s="192"/>
    </row>
    <row r="37" spans="1:9" ht="15.75">
      <c r="A37" s="125"/>
      <c r="B37" s="126"/>
      <c r="C37" s="146"/>
      <c r="D37" s="127"/>
      <c r="E37" s="127"/>
      <c r="F37" s="126" t="s">
        <v>67</v>
      </c>
      <c r="G37" s="128" t="s">
        <v>62</v>
      </c>
      <c r="H37" s="128" t="s">
        <v>62</v>
      </c>
      <c r="I37" s="128" t="s">
        <v>62</v>
      </c>
    </row>
    <row r="38" spans="1:9" ht="15.75">
      <c r="A38" s="36" t="s">
        <v>48</v>
      </c>
      <c r="B38" s="129" t="s">
        <v>91</v>
      </c>
      <c r="C38" s="129" t="s">
        <v>89</v>
      </c>
      <c r="D38" s="59" t="s">
        <v>87</v>
      </c>
      <c r="E38" s="59"/>
      <c r="F38" s="59"/>
      <c r="G38" s="130" t="s">
        <v>91</v>
      </c>
      <c r="H38" s="130" t="s">
        <v>89</v>
      </c>
      <c r="I38" s="59" t="s">
        <v>87</v>
      </c>
    </row>
    <row r="39" spans="1:9" ht="15.75">
      <c r="A39" s="131" t="s">
        <v>18</v>
      </c>
      <c r="B39" s="132">
        <f t="shared" ref="B39:I39" si="2">SUM(B41:B59)</f>
        <v>87714.999999999971</v>
      </c>
      <c r="C39" s="132">
        <f t="shared" si="2"/>
        <v>107760.7</v>
      </c>
      <c r="D39" s="132">
        <f t="shared" si="2"/>
        <v>99700.1</v>
      </c>
      <c r="E39" s="132"/>
      <c r="F39" s="132"/>
      <c r="G39" s="133">
        <f t="shared" si="2"/>
        <v>1.0000000000000002</v>
      </c>
      <c r="H39" s="133">
        <f t="shared" si="2"/>
        <v>1</v>
      </c>
      <c r="I39" s="133">
        <f t="shared" si="2"/>
        <v>0.99999999999999989</v>
      </c>
    </row>
    <row r="40" spans="1:9" ht="15.75">
      <c r="A40" s="125"/>
      <c r="B40" s="125"/>
      <c r="C40" s="125"/>
      <c r="D40" s="125"/>
      <c r="E40" s="125"/>
      <c r="F40" s="125"/>
    </row>
    <row r="41" spans="1:9" ht="15.75">
      <c r="A41" s="26" t="s">
        <v>25</v>
      </c>
      <c r="B41" s="27">
        <f>+B31</f>
        <v>28205.1</v>
      </c>
      <c r="C41" s="27">
        <f>+C31</f>
        <v>33361.1</v>
      </c>
      <c r="D41" s="27">
        <f>+D31</f>
        <v>27842.799999999999</v>
      </c>
      <c r="E41" s="27"/>
      <c r="F41" s="27"/>
      <c r="G41" s="134">
        <f>+B41/$B$39</f>
        <v>0.32155389614091101</v>
      </c>
      <c r="H41" s="134">
        <f>+C41/$C$39</f>
        <v>0.30958503424717915</v>
      </c>
      <c r="I41" s="134">
        <f>+D41/$D$39</f>
        <v>0.27926551728634169</v>
      </c>
    </row>
    <row r="42" spans="1:9" ht="15.75">
      <c r="A42" s="26" t="s">
        <v>9</v>
      </c>
      <c r="B42" s="27">
        <f>+B21</f>
        <v>16530.599999999999</v>
      </c>
      <c r="C42" s="27">
        <f>+C21</f>
        <v>17789</v>
      </c>
      <c r="D42" s="27">
        <f>+D21</f>
        <v>18682.099999999999</v>
      </c>
      <c r="E42" s="27"/>
      <c r="F42" s="27"/>
      <c r="G42" s="134">
        <f t="shared" ref="G42:G59" si="3">+B42/$B$39</f>
        <v>0.18845807444564788</v>
      </c>
      <c r="H42" s="134">
        <f t="shared" ref="H42:H59" si="4">+C42/$C$39</f>
        <v>0.16507873464073639</v>
      </c>
      <c r="I42" s="134">
        <f t="shared" ref="I42:I59" si="5">+D42/$D$39</f>
        <v>0.1873829615015431</v>
      </c>
    </row>
    <row r="43" spans="1:9" ht="15.75">
      <c r="A43" s="26" t="s">
        <v>17</v>
      </c>
      <c r="B43" s="27">
        <f>+B33</f>
        <v>13411</v>
      </c>
      <c r="C43" s="27">
        <f>+C33</f>
        <v>14611</v>
      </c>
      <c r="D43" s="27">
        <f>+D33</f>
        <v>16227.3</v>
      </c>
      <c r="E43" s="27"/>
      <c r="F43" s="27"/>
      <c r="G43" s="134">
        <f t="shared" si="3"/>
        <v>0.15289289175169588</v>
      </c>
      <c r="H43" s="134">
        <f t="shared" si="4"/>
        <v>0.13558746370430036</v>
      </c>
      <c r="I43" s="134">
        <f t="shared" si="5"/>
        <v>0.16276112060068143</v>
      </c>
    </row>
    <row r="44" spans="1:9" ht="15.75">
      <c r="A44" s="26" t="s">
        <v>8</v>
      </c>
      <c r="B44" s="27">
        <f>+B22</f>
        <v>8197.2000000000007</v>
      </c>
      <c r="C44" s="27">
        <f>+C22</f>
        <v>9963.2000000000007</v>
      </c>
      <c r="D44" s="27">
        <f>+D22</f>
        <v>9894.4</v>
      </c>
      <c r="E44" s="27"/>
      <c r="F44" s="27"/>
      <c r="G44" s="134">
        <f t="shared" si="3"/>
        <v>9.345265918029988E-2</v>
      </c>
      <c r="H44" s="134">
        <f t="shared" si="4"/>
        <v>9.2456711955286125E-2</v>
      </c>
      <c r="I44" s="134">
        <f t="shared" si="5"/>
        <v>9.924162563528019E-2</v>
      </c>
    </row>
    <row r="45" spans="1:9" ht="15.75">
      <c r="A45" s="26" t="s">
        <v>19</v>
      </c>
      <c r="B45" s="27">
        <f>+B18</f>
        <v>5344.8</v>
      </c>
      <c r="C45" s="27">
        <f>+C18</f>
        <v>6024.8</v>
      </c>
      <c r="D45" s="27">
        <f>+D18</f>
        <v>5908.8</v>
      </c>
      <c r="E45" s="27"/>
      <c r="F45" s="27"/>
      <c r="G45" s="134">
        <f t="shared" si="3"/>
        <v>6.093370575158185E-2</v>
      </c>
      <c r="H45" s="134">
        <f t="shared" si="4"/>
        <v>5.5909065178678316E-2</v>
      </c>
      <c r="I45" s="134">
        <f t="shared" si="5"/>
        <v>5.926573794810637E-2</v>
      </c>
    </row>
    <row r="46" spans="1:9" ht="15.75">
      <c r="A46" s="26" t="s">
        <v>22</v>
      </c>
      <c r="B46" s="27">
        <f>+B26</f>
        <v>6053.4</v>
      </c>
      <c r="C46" s="27">
        <f>+C26</f>
        <v>6781.6</v>
      </c>
      <c r="D46" s="27">
        <f>+D26</f>
        <v>10242.200000000001</v>
      </c>
      <c r="E46" s="27"/>
      <c r="F46" s="27"/>
      <c r="G46" s="134">
        <f t="shared" si="3"/>
        <v>6.9012141594938167E-2</v>
      </c>
      <c r="H46" s="134">
        <f t="shared" si="4"/>
        <v>6.2932033663478437E-2</v>
      </c>
      <c r="I46" s="134">
        <f t="shared" si="5"/>
        <v>0.10273008753250999</v>
      </c>
    </row>
    <row r="47" spans="1:9" ht="15.75">
      <c r="A47" s="26" t="s">
        <v>0</v>
      </c>
      <c r="B47" s="27">
        <f>+B19</f>
        <v>2627.7</v>
      </c>
      <c r="C47" s="27">
        <f>+C19</f>
        <v>2646.5</v>
      </c>
      <c r="D47" s="27">
        <f>+D19</f>
        <v>2630</v>
      </c>
      <c r="E47" s="27"/>
      <c r="F47" s="27"/>
      <c r="G47" s="134">
        <f t="shared" si="3"/>
        <v>2.9957247905147359E-2</v>
      </c>
      <c r="H47" s="134">
        <f t="shared" si="4"/>
        <v>2.4559046108646287E-2</v>
      </c>
      <c r="I47" s="134">
        <f t="shared" si="5"/>
        <v>2.6379110953750295E-2</v>
      </c>
    </row>
    <row r="48" spans="1:9" ht="15.75">
      <c r="A48" s="26" t="s">
        <v>21</v>
      </c>
      <c r="B48" s="27">
        <f>+B25</f>
        <v>1365.4</v>
      </c>
      <c r="C48" s="27">
        <f>+C25</f>
        <v>1765.4</v>
      </c>
      <c r="D48" s="27">
        <f>+D25</f>
        <v>1787.8</v>
      </c>
      <c r="E48" s="27"/>
      <c r="F48" s="27"/>
      <c r="G48" s="134">
        <f t="shared" si="3"/>
        <v>1.5566322749814747E-2</v>
      </c>
      <c r="H48" s="134">
        <f t="shared" si="4"/>
        <v>1.6382595881429873E-2</v>
      </c>
      <c r="I48" s="134">
        <f t="shared" si="5"/>
        <v>1.7931777400423871E-2</v>
      </c>
    </row>
    <row r="49" spans="1:9" ht="15.75">
      <c r="A49" s="26" t="s">
        <v>38</v>
      </c>
      <c r="B49" s="27">
        <f>+B29</f>
        <v>1526.8</v>
      </c>
      <c r="C49" s="27">
        <f>+C29</f>
        <v>1460.5</v>
      </c>
      <c r="D49" s="27">
        <f>+D29</f>
        <v>1297.0999999999999</v>
      </c>
      <c r="E49" s="27"/>
      <c r="F49" s="27"/>
      <c r="G49" s="134">
        <f t="shared" si="3"/>
        <v>1.7406372912272705E-2</v>
      </c>
      <c r="H49" s="134">
        <f t="shared" si="4"/>
        <v>1.3553178477868091E-2</v>
      </c>
      <c r="I49" s="134">
        <f t="shared" si="5"/>
        <v>1.3010017041106277E-2</v>
      </c>
    </row>
    <row r="50" spans="1:9" ht="15.75">
      <c r="A50" s="26" t="s">
        <v>44</v>
      </c>
      <c r="B50" s="27">
        <f>+B32</f>
        <v>1159</v>
      </c>
      <c r="C50" s="27">
        <f>+C32</f>
        <v>7573.6</v>
      </c>
      <c r="D50" s="27">
        <f>+D32</f>
        <v>1837</v>
      </c>
      <c r="E50" s="27"/>
      <c r="F50" s="27"/>
      <c r="G50" s="134">
        <f t="shared" si="3"/>
        <v>1.3213247449125012E-2</v>
      </c>
      <c r="H50" s="134">
        <f t="shared" si="4"/>
        <v>7.0281651845245999E-2</v>
      </c>
      <c r="I50" s="134">
        <f t="shared" si="5"/>
        <v>1.8425257346783002E-2</v>
      </c>
    </row>
    <row r="51" spans="1:9" ht="15.75">
      <c r="A51" s="26" t="s">
        <v>26</v>
      </c>
      <c r="B51" s="27">
        <f>+B23</f>
        <v>752.2</v>
      </c>
      <c r="C51" s="27">
        <f>+C23</f>
        <v>802.2</v>
      </c>
      <c r="D51" s="27">
        <f>+D23</f>
        <v>745.6</v>
      </c>
      <c r="E51" s="27"/>
      <c r="F51" s="27"/>
      <c r="G51" s="134">
        <f t="shared" si="3"/>
        <v>8.57550019950978E-3</v>
      </c>
      <c r="H51" s="134">
        <f t="shared" si="4"/>
        <v>7.4442723553206323E-3</v>
      </c>
      <c r="I51" s="134">
        <f t="shared" si="5"/>
        <v>7.4784278049871561E-3</v>
      </c>
    </row>
    <row r="52" spans="1:9" ht="15.75">
      <c r="A52" s="26" t="s">
        <v>10</v>
      </c>
      <c r="B52" s="27">
        <f>+B28</f>
        <v>623</v>
      </c>
      <c r="C52" s="27">
        <f>+C28</f>
        <v>623</v>
      </c>
      <c r="D52" s="27">
        <f>+D28</f>
        <v>552</v>
      </c>
      <c r="E52" s="27"/>
      <c r="F52" s="27"/>
      <c r="G52" s="134">
        <f t="shared" si="3"/>
        <v>7.1025480248532204E-3</v>
      </c>
      <c r="H52" s="134">
        <f t="shared" si="4"/>
        <v>5.7813284434863549E-3</v>
      </c>
      <c r="I52" s="134">
        <f t="shared" si="5"/>
        <v>5.5366042762243963E-3</v>
      </c>
    </row>
    <row r="53" spans="1:9" ht="15.75">
      <c r="A53" s="26" t="s">
        <v>15</v>
      </c>
      <c r="B53" s="27">
        <f>+B17</f>
        <v>577.70000000000005</v>
      </c>
      <c r="C53" s="27">
        <f>+C17</f>
        <v>597.70000000000005</v>
      </c>
      <c r="D53" s="27">
        <f>+D17</f>
        <v>601.5</v>
      </c>
      <c r="E53" s="27"/>
      <c r="F53" s="27"/>
      <c r="G53" s="134">
        <f t="shared" si="3"/>
        <v>6.5861027190332357E-3</v>
      </c>
      <c r="H53" s="134">
        <f t="shared" si="4"/>
        <v>5.5465489737910019E-3</v>
      </c>
      <c r="I53" s="134">
        <f t="shared" si="5"/>
        <v>6.0330932466466933E-3</v>
      </c>
    </row>
    <row r="54" spans="1:9" ht="15.75">
      <c r="A54" s="26" t="s">
        <v>37</v>
      </c>
      <c r="B54" s="27">
        <f>+B20</f>
        <v>381.2</v>
      </c>
      <c r="C54" s="27">
        <f>+C20</f>
        <v>374</v>
      </c>
      <c r="D54" s="27">
        <f>+D20</f>
        <v>375.6</v>
      </c>
      <c r="E54" s="27"/>
      <c r="F54" s="27"/>
      <c r="G54" s="134">
        <f t="shared" si="3"/>
        <v>4.3458929487544904E-3</v>
      </c>
      <c r="H54" s="134">
        <f t="shared" si="4"/>
        <v>3.4706530302791279E-3</v>
      </c>
      <c r="I54" s="134">
        <f t="shared" si="5"/>
        <v>3.7672981270831223E-3</v>
      </c>
    </row>
    <row r="55" spans="1:9" ht="15.75">
      <c r="A55" s="26" t="s">
        <v>20</v>
      </c>
      <c r="B55" s="27">
        <f>+B24</f>
        <v>403.4</v>
      </c>
      <c r="C55" s="27">
        <f>+C24</f>
        <v>2803.4</v>
      </c>
      <c r="D55" s="27">
        <f>+D24</f>
        <v>438.7</v>
      </c>
      <c r="E55" s="27"/>
      <c r="F55" s="27"/>
      <c r="G55" s="134">
        <f t="shared" si="3"/>
        <v>4.5989853502821651E-3</v>
      </c>
      <c r="H55" s="134">
        <f t="shared" si="4"/>
        <v>2.6015050013594939E-2</v>
      </c>
      <c r="I55" s="134">
        <f t="shared" si="5"/>
        <v>4.400196188368918E-3</v>
      </c>
    </row>
    <row r="56" spans="1:9" ht="15.75">
      <c r="A56" s="26" t="s">
        <v>11</v>
      </c>
      <c r="B56" s="27">
        <f>+B16</f>
        <v>231</v>
      </c>
      <c r="C56" s="27">
        <f>+C16</f>
        <v>231</v>
      </c>
      <c r="D56" s="27">
        <f>+D16</f>
        <v>225</v>
      </c>
      <c r="E56" s="27"/>
      <c r="F56" s="27"/>
      <c r="G56" s="134">
        <f t="shared" si="3"/>
        <v>2.6335290429231042E-3</v>
      </c>
      <c r="H56" s="134">
        <f t="shared" si="4"/>
        <v>2.1436386363488731E-3</v>
      </c>
      <c r="I56" s="134">
        <f t="shared" si="5"/>
        <v>2.2567680473740749E-3</v>
      </c>
    </row>
    <row r="57" spans="1:9" ht="15.75">
      <c r="A57" s="26" t="s">
        <v>24</v>
      </c>
      <c r="B57" s="27">
        <f>+B30</f>
        <v>127.3</v>
      </c>
      <c r="C57" s="27">
        <f>+C30</f>
        <v>142.30000000000001</v>
      </c>
      <c r="D57" s="27">
        <f>+D30</f>
        <v>184.6</v>
      </c>
      <c r="E57" s="27"/>
      <c r="F57" s="27"/>
      <c r="G57" s="134">
        <f t="shared" si="3"/>
        <v>1.4512911132645505E-3</v>
      </c>
      <c r="H57" s="134">
        <f t="shared" si="4"/>
        <v>1.3205185192746523E-3</v>
      </c>
      <c r="I57" s="134">
        <f t="shared" si="5"/>
        <v>1.8515528068677963E-3</v>
      </c>
    </row>
    <row r="58" spans="1:9" ht="15.75">
      <c r="A58" s="26" t="s">
        <v>23</v>
      </c>
      <c r="B58" s="27">
        <f>+B27</f>
        <v>81</v>
      </c>
      <c r="C58" s="27">
        <f>+C27</f>
        <v>88.2</v>
      </c>
      <c r="D58" s="27">
        <f>+D27</f>
        <v>95.2</v>
      </c>
      <c r="E58" s="27"/>
      <c r="F58" s="27"/>
      <c r="G58" s="134">
        <f t="shared" si="3"/>
        <v>9.2344524881719239E-4</v>
      </c>
      <c r="H58" s="134">
        <f t="shared" si="4"/>
        <v>8.1848020660593333E-4</v>
      </c>
      <c r="I58" s="134">
        <f t="shared" si="5"/>
        <v>9.5486363604449737E-4</v>
      </c>
    </row>
    <row r="59" spans="1:9" ht="15.75">
      <c r="A59" s="28" t="s">
        <v>2</v>
      </c>
      <c r="B59" s="29">
        <f>+B34</f>
        <v>117.2</v>
      </c>
      <c r="C59" s="29">
        <f>+C34</f>
        <v>122.2</v>
      </c>
      <c r="D59" s="29">
        <f>+D34</f>
        <v>132.4</v>
      </c>
      <c r="E59" s="29"/>
      <c r="F59" s="29"/>
      <c r="G59" s="134">
        <f t="shared" si="3"/>
        <v>1.3361454711280857E-3</v>
      </c>
      <c r="H59" s="134">
        <f t="shared" si="4"/>
        <v>1.1339941184494904E-3</v>
      </c>
      <c r="I59" s="134">
        <f t="shared" si="5"/>
        <v>1.3279826198770112E-3</v>
      </c>
    </row>
    <row r="60" spans="1:9" ht="15.75">
      <c r="A60" s="32"/>
      <c r="B60" s="35"/>
      <c r="C60" s="35"/>
      <c r="D60" s="32"/>
      <c r="E60" s="32"/>
      <c r="F60" s="32"/>
    </row>
    <row r="61" spans="1:9" ht="15.75">
      <c r="A61" s="48" t="s">
        <v>47</v>
      </c>
      <c r="B61" s="129" t="s">
        <v>91</v>
      </c>
      <c r="C61" s="129" t="s">
        <v>89</v>
      </c>
      <c r="D61" s="59" t="s">
        <v>87</v>
      </c>
      <c r="E61" s="59"/>
      <c r="F61" s="59"/>
    </row>
    <row r="62" spans="1:9" ht="15.75">
      <c r="A62" s="125"/>
      <c r="D62" s="125"/>
      <c r="E62" s="125"/>
      <c r="F62" s="125"/>
    </row>
    <row r="63" spans="1:9" ht="15.75">
      <c r="A63" s="135" t="s">
        <v>46</v>
      </c>
      <c r="B63" s="136">
        <f>+B65+B67+B69+B75</f>
        <v>87715</v>
      </c>
      <c r="C63" s="136">
        <f>+C65+C67+C69+C75</f>
        <v>107760.7</v>
      </c>
      <c r="D63" s="136">
        <f>+D65+D67+D69+D75</f>
        <v>99700.1</v>
      </c>
      <c r="E63" s="136"/>
      <c r="F63" s="136"/>
    </row>
    <row r="64" spans="1:9" ht="15.75">
      <c r="A64" s="125"/>
      <c r="B64" s="125"/>
      <c r="C64" s="125"/>
      <c r="D64" s="125"/>
      <c r="E64" s="125"/>
      <c r="F64" s="125"/>
    </row>
    <row r="65" spans="1:6" ht="15.75">
      <c r="A65" s="30" t="s">
        <v>49</v>
      </c>
      <c r="B65" s="41">
        <f>+B41</f>
        <v>28205.1</v>
      </c>
      <c r="C65" s="41">
        <f>+C41</f>
        <v>33361.1</v>
      </c>
      <c r="D65" s="41">
        <f>+D41</f>
        <v>27842.799999999999</v>
      </c>
      <c r="E65" s="41"/>
      <c r="F65" s="41"/>
    </row>
    <row r="66" spans="1:6" ht="15.75">
      <c r="A66" s="125"/>
      <c r="B66" s="137"/>
      <c r="C66" s="137"/>
      <c r="D66" s="137"/>
      <c r="E66" s="137"/>
      <c r="F66" s="137"/>
    </row>
    <row r="67" spans="1:6" ht="15.75">
      <c r="A67" s="31" t="s">
        <v>50</v>
      </c>
      <c r="B67" s="42">
        <f>+B43</f>
        <v>13411</v>
      </c>
      <c r="C67" s="42">
        <f>+C43</f>
        <v>14611</v>
      </c>
      <c r="D67" s="42">
        <f>+D43</f>
        <v>16227.3</v>
      </c>
      <c r="E67" s="42"/>
      <c r="F67" s="42"/>
    </row>
    <row r="68" spans="1:6" ht="15.75">
      <c r="A68" s="125"/>
      <c r="B68" s="137"/>
      <c r="C68" s="137"/>
      <c r="D68" s="137"/>
      <c r="E68" s="137"/>
      <c r="F68" s="137"/>
    </row>
    <row r="69" spans="1:6" ht="15.75">
      <c r="A69" s="138" t="s">
        <v>51</v>
      </c>
      <c r="B69" s="139">
        <f>SUM(B70:B73)</f>
        <v>36126</v>
      </c>
      <c r="C69" s="139">
        <f>SUM(C70:C73)</f>
        <v>40558.6</v>
      </c>
      <c r="D69" s="139">
        <f>SUM(D70:D73)</f>
        <v>44727.5</v>
      </c>
      <c r="E69" s="139"/>
      <c r="F69" s="139"/>
    </row>
    <row r="70" spans="1:6" ht="15.75">
      <c r="A70" s="26" t="s">
        <v>19</v>
      </c>
      <c r="B70" s="43">
        <f>+B45</f>
        <v>5344.8</v>
      </c>
      <c r="C70" s="43">
        <f>+C45</f>
        <v>6024.8</v>
      </c>
      <c r="D70" s="43">
        <f>+D45</f>
        <v>5908.8</v>
      </c>
      <c r="E70" s="43"/>
      <c r="F70" s="43"/>
    </row>
    <row r="71" spans="1:6" ht="15.75">
      <c r="A71" s="26" t="s">
        <v>9</v>
      </c>
      <c r="B71" s="43">
        <f>+B42</f>
        <v>16530.599999999999</v>
      </c>
      <c r="C71" s="43">
        <f>+C42</f>
        <v>17789</v>
      </c>
      <c r="D71" s="43">
        <f>+D42</f>
        <v>18682.099999999999</v>
      </c>
      <c r="E71" s="43"/>
      <c r="F71" s="43"/>
    </row>
    <row r="72" spans="1:6" ht="15.75">
      <c r="A72" s="26" t="s">
        <v>8</v>
      </c>
      <c r="B72" s="43">
        <f>+B44</f>
        <v>8197.2000000000007</v>
      </c>
      <c r="C72" s="43">
        <f>+C44</f>
        <v>9963.2000000000007</v>
      </c>
      <c r="D72" s="43">
        <f>+D44</f>
        <v>9894.4</v>
      </c>
      <c r="E72" s="43"/>
      <c r="F72" s="43"/>
    </row>
    <row r="73" spans="1:6" ht="15.75">
      <c r="A73" s="26" t="s">
        <v>22</v>
      </c>
      <c r="B73" s="43">
        <f>+B46</f>
        <v>6053.4</v>
      </c>
      <c r="C73" s="43">
        <f>+C46</f>
        <v>6781.6</v>
      </c>
      <c r="D73" s="43">
        <f>+D46</f>
        <v>10242.200000000001</v>
      </c>
      <c r="E73" s="43"/>
      <c r="F73" s="43"/>
    </row>
    <row r="74" spans="1:6" ht="15.75">
      <c r="A74" s="125"/>
      <c r="B74" s="125"/>
      <c r="C74" s="125"/>
      <c r="D74" s="125"/>
      <c r="E74" s="125"/>
      <c r="F74" s="125"/>
    </row>
    <row r="75" spans="1:6" ht="15.75">
      <c r="A75" s="33" t="s">
        <v>52</v>
      </c>
      <c r="B75" s="132">
        <f>SUM(B76:B88)</f>
        <v>9972.9</v>
      </c>
      <c r="C75" s="132">
        <f>SUM(C76:C88)</f>
        <v>19230.000000000004</v>
      </c>
      <c r="D75" s="132">
        <f>SUM(D76:D88)</f>
        <v>10902.500000000002</v>
      </c>
      <c r="E75" s="132"/>
      <c r="F75" s="132"/>
    </row>
    <row r="76" spans="1:6" ht="15.75">
      <c r="A76" s="26" t="s">
        <v>38</v>
      </c>
      <c r="B76" s="43">
        <f>+B49</f>
        <v>1526.8</v>
      </c>
      <c r="C76" s="43">
        <f>+C49</f>
        <v>1460.5</v>
      </c>
      <c r="D76" s="43">
        <f>+D49</f>
        <v>1297.0999999999999</v>
      </c>
      <c r="E76" s="43"/>
      <c r="F76" s="43"/>
    </row>
    <row r="77" spans="1:6" ht="15.75">
      <c r="A77" s="26" t="s">
        <v>0</v>
      </c>
      <c r="B77" s="43">
        <f t="shared" ref="B77:D78" si="6">+B47</f>
        <v>2627.7</v>
      </c>
      <c r="C77" s="43">
        <f t="shared" si="6"/>
        <v>2646.5</v>
      </c>
      <c r="D77" s="43">
        <f t="shared" si="6"/>
        <v>2630</v>
      </c>
      <c r="E77" s="43"/>
      <c r="F77" s="43"/>
    </row>
    <row r="78" spans="1:6" ht="15.75">
      <c r="A78" s="26" t="s">
        <v>21</v>
      </c>
      <c r="B78" s="43">
        <f t="shared" si="6"/>
        <v>1365.4</v>
      </c>
      <c r="C78" s="43">
        <f t="shared" si="6"/>
        <v>1765.4</v>
      </c>
      <c r="D78" s="43">
        <f t="shared" si="6"/>
        <v>1787.8</v>
      </c>
      <c r="E78" s="43"/>
      <c r="F78" s="43"/>
    </row>
    <row r="79" spans="1:6" ht="15.75">
      <c r="A79" s="26" t="s">
        <v>44</v>
      </c>
      <c r="B79" s="43">
        <f>+B50</f>
        <v>1159</v>
      </c>
      <c r="C79" s="43">
        <f>+C50</f>
        <v>7573.6</v>
      </c>
      <c r="D79" s="43">
        <f>+D50</f>
        <v>1837</v>
      </c>
      <c r="E79" s="43"/>
      <c r="F79" s="43"/>
    </row>
    <row r="80" spans="1:6" ht="15.75">
      <c r="A80" s="26" t="s">
        <v>26</v>
      </c>
      <c r="B80" s="43">
        <f t="shared" ref="B80:C84" si="7">+B51</f>
        <v>752.2</v>
      </c>
      <c r="C80" s="43">
        <f t="shared" si="7"/>
        <v>802.2</v>
      </c>
      <c r="D80" s="43">
        <f>+D51</f>
        <v>745.6</v>
      </c>
      <c r="E80" s="43"/>
      <c r="F80" s="43"/>
    </row>
    <row r="81" spans="1:7" ht="15.75">
      <c r="A81" s="26" t="s">
        <v>10</v>
      </c>
      <c r="B81" s="43">
        <f t="shared" si="7"/>
        <v>623</v>
      </c>
      <c r="C81" s="43">
        <f t="shared" si="7"/>
        <v>623</v>
      </c>
      <c r="D81" s="43">
        <f>+D52</f>
        <v>552</v>
      </c>
      <c r="E81" s="43"/>
      <c r="F81" s="43"/>
    </row>
    <row r="82" spans="1:7" ht="15.75">
      <c r="A82" s="26" t="s">
        <v>15</v>
      </c>
      <c r="B82" s="43">
        <f t="shared" si="7"/>
        <v>577.70000000000005</v>
      </c>
      <c r="C82" s="43">
        <f t="shared" si="7"/>
        <v>597.70000000000005</v>
      </c>
      <c r="D82" s="43">
        <f>+D53</f>
        <v>601.5</v>
      </c>
      <c r="E82" s="43"/>
      <c r="F82" s="43"/>
    </row>
    <row r="83" spans="1:7" ht="15.75">
      <c r="A83" s="26" t="s">
        <v>37</v>
      </c>
      <c r="B83" s="43">
        <f t="shared" si="7"/>
        <v>381.2</v>
      </c>
      <c r="C83" s="43">
        <f t="shared" si="7"/>
        <v>374</v>
      </c>
      <c r="D83" s="43">
        <f>+D54</f>
        <v>375.6</v>
      </c>
      <c r="E83" s="43"/>
      <c r="F83" s="43"/>
    </row>
    <row r="84" spans="1:7" ht="15.75">
      <c r="A84" s="26" t="s">
        <v>20</v>
      </c>
      <c r="B84" s="43">
        <f t="shared" si="7"/>
        <v>403.4</v>
      </c>
      <c r="C84" s="43">
        <f t="shared" si="7"/>
        <v>2803.4</v>
      </c>
      <c r="D84" s="43">
        <f>+D55</f>
        <v>438.7</v>
      </c>
      <c r="E84" s="43"/>
      <c r="F84" s="43"/>
    </row>
    <row r="85" spans="1:7" ht="15.75">
      <c r="A85" s="26" t="s">
        <v>24</v>
      </c>
      <c r="B85" s="43">
        <f>+B57</f>
        <v>127.3</v>
      </c>
      <c r="C85" s="43">
        <f>+C57</f>
        <v>142.30000000000001</v>
      </c>
      <c r="D85" s="43">
        <f>+D57</f>
        <v>184.6</v>
      </c>
      <c r="E85" s="43"/>
      <c r="F85" s="43"/>
    </row>
    <row r="86" spans="1:7" ht="15.75">
      <c r="A86" s="26" t="s">
        <v>11</v>
      </c>
      <c r="B86" s="43">
        <f>+B56</f>
        <v>231</v>
      </c>
      <c r="C86" s="43">
        <f>+C56</f>
        <v>231</v>
      </c>
      <c r="D86" s="43">
        <f>+D56</f>
        <v>225</v>
      </c>
      <c r="E86" s="43"/>
      <c r="F86" s="43"/>
    </row>
    <row r="87" spans="1:7" ht="15.75">
      <c r="A87" s="26" t="s">
        <v>23</v>
      </c>
      <c r="B87" s="43">
        <f t="shared" ref="B87:D88" si="8">+B58</f>
        <v>81</v>
      </c>
      <c r="C87" s="43">
        <f t="shared" si="8"/>
        <v>88.2</v>
      </c>
      <c r="D87" s="43">
        <f t="shared" si="8"/>
        <v>95.2</v>
      </c>
      <c r="E87" s="43"/>
      <c r="F87" s="43"/>
    </row>
    <row r="88" spans="1:7" ht="15.75">
      <c r="A88" s="28" t="s">
        <v>2</v>
      </c>
      <c r="B88" s="44">
        <f t="shared" si="8"/>
        <v>117.2</v>
      </c>
      <c r="C88" s="44">
        <f t="shared" si="8"/>
        <v>122.2</v>
      </c>
      <c r="D88" s="44">
        <f t="shared" si="8"/>
        <v>132.4</v>
      </c>
      <c r="E88" s="44"/>
      <c r="F88" s="44"/>
    </row>
    <row r="89" spans="1:7" ht="15.75">
      <c r="A89" s="125"/>
      <c r="B89" s="125"/>
      <c r="C89" s="125"/>
      <c r="D89" s="125"/>
      <c r="E89" s="125"/>
      <c r="F89" s="125"/>
    </row>
    <row r="90" spans="1:7" ht="15.75">
      <c r="A90" s="125"/>
      <c r="B90" s="125"/>
      <c r="C90" s="125"/>
      <c r="D90" s="125"/>
      <c r="E90" s="125"/>
      <c r="F90" s="125"/>
    </row>
    <row r="91" spans="1:7" ht="15.75">
      <c r="A91" s="140" t="s">
        <v>70</v>
      </c>
      <c r="B91" s="129" t="s">
        <v>91</v>
      </c>
      <c r="C91" s="129" t="s">
        <v>89</v>
      </c>
      <c r="D91" s="59" t="s">
        <v>87</v>
      </c>
      <c r="E91" s="59"/>
      <c r="F91" s="59"/>
      <c r="G91" s="59" t="s">
        <v>87</v>
      </c>
    </row>
    <row r="92" spans="1:7" ht="15.75">
      <c r="A92" s="141" t="s">
        <v>14</v>
      </c>
      <c r="B92" s="142">
        <f>SUM(B93:B96)</f>
        <v>87715</v>
      </c>
      <c r="C92" s="142">
        <f>SUM(C93:C96)</f>
        <v>107760.7</v>
      </c>
      <c r="D92" s="142">
        <f>SUM(D93:D96)</f>
        <v>99700.1</v>
      </c>
      <c r="E92" s="142"/>
      <c r="F92" s="142"/>
      <c r="G92" s="143">
        <f>SUM(G93:G96)</f>
        <v>0.99999999999999989</v>
      </c>
    </row>
    <row r="93" spans="1:7" ht="15.75">
      <c r="A93" s="38" t="s">
        <v>25</v>
      </c>
      <c r="B93" s="45">
        <f>+B65</f>
        <v>28205.1</v>
      </c>
      <c r="C93" s="45">
        <f>+C65</f>
        <v>33361.1</v>
      </c>
      <c r="D93" s="45">
        <f>+D65</f>
        <v>27842.799999999999</v>
      </c>
      <c r="E93" s="45"/>
      <c r="F93" s="45"/>
      <c r="G93" s="134">
        <f>+D93/$D$92</f>
        <v>0.27926551728634169</v>
      </c>
    </row>
    <row r="94" spans="1:7" ht="15.75">
      <c r="A94" s="37" t="s">
        <v>17</v>
      </c>
      <c r="B94" s="46">
        <f>+B67</f>
        <v>13411</v>
      </c>
      <c r="C94" s="46">
        <f>+C67</f>
        <v>14611</v>
      </c>
      <c r="D94" s="46">
        <f>+D67</f>
        <v>16227.3</v>
      </c>
      <c r="E94" s="46"/>
      <c r="F94" s="46"/>
      <c r="G94" s="134">
        <f>+D94/$D$92</f>
        <v>0.16276112060068143</v>
      </c>
    </row>
    <row r="95" spans="1:7" ht="15.75">
      <c r="A95" s="138" t="s">
        <v>45</v>
      </c>
      <c r="B95" s="144">
        <f>+B69</f>
        <v>36126</v>
      </c>
      <c r="C95" s="144">
        <f>+C69</f>
        <v>40558.6</v>
      </c>
      <c r="D95" s="144">
        <f>+D69</f>
        <v>44727.5</v>
      </c>
      <c r="E95" s="144"/>
      <c r="F95" s="144"/>
      <c r="G95" s="134">
        <f>+D95/$D$92</f>
        <v>0.44862041261743968</v>
      </c>
    </row>
    <row r="96" spans="1:7" ht="15.75">
      <c r="A96" s="39" t="s">
        <v>53</v>
      </c>
      <c r="B96" s="145">
        <f>+B75</f>
        <v>9972.9</v>
      </c>
      <c r="C96" s="145">
        <f>+C75</f>
        <v>19230.000000000004</v>
      </c>
      <c r="D96" s="145">
        <f>+D75</f>
        <v>10902.500000000002</v>
      </c>
      <c r="E96" s="145"/>
      <c r="F96" s="145"/>
      <c r="G96" s="134">
        <f>+D96/$D$92</f>
        <v>0.10935294949553713</v>
      </c>
    </row>
    <row r="97" spans="1:6" ht="15.75">
      <c r="A97" s="125"/>
      <c r="B97" s="125"/>
      <c r="C97" s="125"/>
      <c r="D97" s="125"/>
      <c r="E97" s="125"/>
      <c r="F97" s="125"/>
    </row>
    <row r="98" spans="1:6" ht="15.75">
      <c r="A98" s="125"/>
      <c r="B98" s="125"/>
      <c r="C98" s="125"/>
      <c r="D98" s="125"/>
      <c r="E98" s="125"/>
      <c r="F98" s="125"/>
    </row>
    <row r="99" spans="1:6" ht="15.75">
      <c r="A99" s="125"/>
      <c r="B99" s="125"/>
      <c r="C99" s="125"/>
      <c r="D99" s="125"/>
      <c r="E99" s="125"/>
      <c r="F99" s="125"/>
    </row>
    <row r="100" spans="1:6" ht="15.75">
      <c r="A100" s="125"/>
      <c r="B100" s="125"/>
      <c r="C100" s="125"/>
      <c r="D100" s="125"/>
      <c r="E100" s="125"/>
      <c r="F100" s="125"/>
    </row>
    <row r="101" spans="1:6" ht="15.75">
      <c r="A101" s="125"/>
      <c r="B101" s="125"/>
      <c r="C101" s="125"/>
      <c r="D101" s="125"/>
      <c r="E101" s="125"/>
      <c r="F101" s="125"/>
    </row>
    <row r="102" spans="1:6" ht="15.75">
      <c r="A102" s="125"/>
      <c r="B102" s="125"/>
      <c r="C102" s="125"/>
      <c r="D102" s="125"/>
      <c r="E102" s="125"/>
      <c r="F102" s="125"/>
    </row>
    <row r="103" spans="1:6" ht="15.75">
      <c r="A103" s="125"/>
      <c r="B103" s="125"/>
      <c r="C103" s="125"/>
      <c r="D103" s="125"/>
      <c r="E103" s="125"/>
      <c r="F103" s="125"/>
    </row>
    <row r="104" spans="1:6" ht="15.75">
      <c r="A104" s="125"/>
      <c r="B104" s="125"/>
      <c r="C104" s="125"/>
      <c r="D104" s="125"/>
      <c r="E104" s="125"/>
      <c r="F104" s="125"/>
    </row>
    <row r="105" spans="1:6" ht="15.75">
      <c r="A105" s="125"/>
      <c r="B105" s="125"/>
      <c r="C105" s="125"/>
      <c r="D105" s="125"/>
      <c r="E105" s="125"/>
      <c r="F105" s="125"/>
    </row>
    <row r="106" spans="1:6" ht="15.75">
      <c r="A106" s="125"/>
      <c r="B106" s="125"/>
      <c r="C106" s="125"/>
      <c r="D106" s="125"/>
      <c r="E106" s="125"/>
      <c r="F106" s="125"/>
    </row>
    <row r="107" spans="1:6" ht="15.75">
      <c r="A107" s="125"/>
      <c r="B107" s="125"/>
      <c r="C107" s="125"/>
      <c r="D107" s="125"/>
      <c r="E107" s="125"/>
      <c r="F107" s="125"/>
    </row>
    <row r="108" spans="1:6" ht="15.75">
      <c r="A108" s="125"/>
      <c r="B108" s="125"/>
      <c r="C108" s="125"/>
      <c r="D108" s="125"/>
      <c r="E108" s="125"/>
      <c r="F108" s="125"/>
    </row>
    <row r="109" spans="1:6" ht="15.75">
      <c r="A109" s="125"/>
      <c r="B109" s="125"/>
      <c r="C109" s="125"/>
      <c r="D109" s="125"/>
      <c r="E109" s="125"/>
      <c r="F109" s="125"/>
    </row>
    <row r="110" spans="1:6" ht="15.75">
      <c r="A110" s="125"/>
      <c r="B110" s="125"/>
      <c r="C110" s="125"/>
      <c r="D110" s="125"/>
      <c r="E110" s="125"/>
      <c r="F110" s="125"/>
    </row>
    <row r="111" spans="1:6" ht="15.75">
      <c r="A111" s="125"/>
      <c r="B111" s="125"/>
      <c r="C111" s="125"/>
      <c r="D111" s="125"/>
      <c r="E111" s="125"/>
      <c r="F111" s="125"/>
    </row>
    <row r="112" spans="1:6" ht="15.75">
      <c r="A112" s="125"/>
      <c r="B112" s="125"/>
      <c r="C112" s="125"/>
      <c r="D112" s="125"/>
      <c r="E112" s="125"/>
      <c r="F112" s="125"/>
    </row>
    <row r="113" spans="1:6" ht="15.75">
      <c r="A113" s="125"/>
      <c r="B113" s="125"/>
      <c r="C113" s="125"/>
      <c r="D113" s="125"/>
      <c r="E113" s="125"/>
      <c r="F113" s="125"/>
    </row>
    <row r="114" spans="1:6" ht="15.75">
      <c r="A114" s="125"/>
      <c r="B114" s="125"/>
      <c r="C114" s="125"/>
      <c r="D114" s="125"/>
      <c r="E114" s="125"/>
      <c r="F114" s="125"/>
    </row>
    <row r="115" spans="1:6" ht="15.75">
      <c r="A115" s="125"/>
      <c r="B115" s="125"/>
      <c r="C115" s="125"/>
      <c r="D115" s="125"/>
      <c r="E115" s="125"/>
      <c r="F115" s="125"/>
    </row>
    <row r="116" spans="1:6" ht="15.75">
      <c r="A116" s="125"/>
      <c r="B116" s="125"/>
      <c r="C116" s="125"/>
      <c r="D116" s="125"/>
      <c r="E116" s="125"/>
      <c r="F116" s="125"/>
    </row>
    <row r="117" spans="1:6" ht="15.75">
      <c r="A117" s="125"/>
      <c r="B117" s="125"/>
      <c r="C117" s="125"/>
      <c r="D117" s="125"/>
      <c r="E117" s="125"/>
      <c r="F117" s="125"/>
    </row>
    <row r="118" spans="1:6" ht="15.75">
      <c r="A118" s="125"/>
      <c r="B118" s="125"/>
      <c r="C118" s="125"/>
      <c r="D118" s="125"/>
      <c r="E118" s="125"/>
      <c r="F118" s="125"/>
    </row>
    <row r="119" spans="1:6" ht="15.75">
      <c r="A119" s="125"/>
      <c r="B119" s="125"/>
      <c r="C119" s="125"/>
      <c r="D119" s="125"/>
      <c r="E119" s="125"/>
      <c r="F119" s="125"/>
    </row>
    <row r="120" spans="1:6" ht="15.75">
      <c r="A120" s="125"/>
      <c r="B120" s="125"/>
      <c r="C120" s="125"/>
      <c r="D120" s="125"/>
      <c r="E120" s="125"/>
      <c r="F120" s="125"/>
    </row>
    <row r="121" spans="1:6" ht="15.75">
      <c r="A121" s="125"/>
      <c r="B121" s="125"/>
      <c r="C121" s="125"/>
      <c r="D121" s="125"/>
      <c r="E121" s="125"/>
      <c r="F121" s="125"/>
    </row>
    <row r="122" spans="1:6" ht="15.75">
      <c r="A122" s="125"/>
      <c r="B122" s="125"/>
      <c r="C122" s="125"/>
      <c r="D122" s="125"/>
      <c r="E122" s="125"/>
      <c r="F122" s="125"/>
    </row>
    <row r="123" spans="1:6" ht="15.75">
      <c r="A123" s="125"/>
      <c r="B123" s="125"/>
      <c r="C123" s="125"/>
      <c r="D123" s="125"/>
      <c r="E123" s="125"/>
      <c r="F123" s="125"/>
    </row>
    <row r="124" spans="1:6" ht="15.75">
      <c r="A124" s="125"/>
      <c r="B124" s="125"/>
      <c r="C124" s="125"/>
      <c r="D124" s="125"/>
      <c r="E124" s="125"/>
      <c r="F124" s="125"/>
    </row>
    <row r="125" spans="1:6" ht="15.75">
      <c r="A125" s="125"/>
      <c r="B125" s="125"/>
      <c r="C125" s="125"/>
      <c r="D125" s="125"/>
      <c r="E125" s="125"/>
      <c r="F125" s="125"/>
    </row>
    <row r="126" spans="1:6" ht="15.75">
      <c r="A126" s="125"/>
      <c r="B126" s="125"/>
      <c r="C126" s="125"/>
      <c r="D126" s="125"/>
      <c r="E126" s="125"/>
      <c r="F126" s="125"/>
    </row>
    <row r="127" spans="1:6" ht="15.75">
      <c r="A127" s="125"/>
      <c r="B127" s="125"/>
      <c r="C127" s="125"/>
      <c r="D127" s="125"/>
      <c r="E127" s="125"/>
      <c r="F127" s="125"/>
    </row>
    <row r="128" spans="1:6" ht="15.75">
      <c r="A128" s="125"/>
      <c r="B128" s="125"/>
      <c r="C128" s="125"/>
      <c r="D128" s="125"/>
      <c r="E128" s="125"/>
      <c r="F128" s="125"/>
    </row>
    <row r="129" spans="1:6" ht="15.75">
      <c r="A129" s="125"/>
      <c r="B129" s="125"/>
      <c r="C129" s="125"/>
      <c r="D129" s="125"/>
      <c r="E129" s="125"/>
      <c r="F129" s="125"/>
    </row>
    <row r="130" spans="1:6" ht="15.75">
      <c r="A130" s="125"/>
      <c r="B130" s="125"/>
      <c r="C130" s="125"/>
      <c r="D130" s="125"/>
      <c r="E130" s="125"/>
      <c r="F130" s="125"/>
    </row>
    <row r="131" spans="1:6" ht="15.75">
      <c r="A131" s="125"/>
      <c r="B131" s="125"/>
      <c r="C131" s="125"/>
      <c r="D131" s="125"/>
      <c r="E131" s="125"/>
      <c r="F131" s="125"/>
    </row>
    <row r="132" spans="1:6" ht="15.75">
      <c r="A132" s="125"/>
      <c r="B132" s="125"/>
      <c r="C132" s="125"/>
      <c r="D132" s="125"/>
      <c r="E132" s="125"/>
      <c r="F132" s="125"/>
    </row>
    <row r="133" spans="1:6" ht="15.75">
      <c r="A133" s="125"/>
      <c r="B133" s="125"/>
      <c r="C133" s="125"/>
      <c r="D133" s="125"/>
      <c r="E133" s="125"/>
      <c r="F133" s="125"/>
    </row>
    <row r="134" spans="1:6" ht="15.75">
      <c r="A134" s="125"/>
      <c r="B134" s="125"/>
      <c r="C134" s="125"/>
      <c r="D134" s="125"/>
      <c r="E134" s="125"/>
      <c r="F134" s="125"/>
    </row>
    <row r="135" spans="1:6" ht="15.75">
      <c r="A135" s="125"/>
      <c r="B135" s="125"/>
      <c r="C135" s="125"/>
      <c r="D135" s="125"/>
      <c r="E135" s="125"/>
      <c r="F135" s="125"/>
    </row>
    <row r="136" spans="1:6" ht="15.75">
      <c r="A136" s="125"/>
      <c r="B136" s="125"/>
      <c r="C136" s="125"/>
      <c r="D136" s="125"/>
      <c r="E136" s="125"/>
      <c r="F136" s="125"/>
    </row>
    <row r="137" spans="1:6" ht="15.75">
      <c r="A137" s="125"/>
      <c r="B137" s="125"/>
      <c r="C137" s="125"/>
      <c r="D137" s="125"/>
      <c r="E137" s="125"/>
      <c r="F137" s="125"/>
    </row>
    <row r="138" spans="1:6" ht="15.75">
      <c r="A138" s="125"/>
      <c r="B138" s="125"/>
      <c r="C138" s="125"/>
      <c r="D138" s="125"/>
      <c r="E138" s="125"/>
      <c r="F138" s="125"/>
    </row>
    <row r="139" spans="1:6" ht="15.75">
      <c r="A139" s="125"/>
      <c r="B139" s="125"/>
      <c r="C139" s="125"/>
      <c r="D139" s="125"/>
      <c r="E139" s="125"/>
      <c r="F139" s="125"/>
    </row>
    <row r="140" spans="1:6" ht="15.75">
      <c r="A140" s="125"/>
      <c r="B140" s="125"/>
      <c r="C140" s="125"/>
      <c r="D140" s="125"/>
      <c r="E140" s="125"/>
      <c r="F140" s="125"/>
    </row>
    <row r="141" spans="1:6" ht="15.75">
      <c r="A141" s="125"/>
      <c r="B141" s="125"/>
      <c r="C141" s="125"/>
      <c r="D141" s="125"/>
      <c r="E141" s="125"/>
      <c r="F141" s="125"/>
    </row>
    <row r="142" spans="1:6" ht="15.75">
      <c r="A142" s="125"/>
      <c r="B142" s="125"/>
      <c r="C142" s="125"/>
      <c r="D142" s="125"/>
      <c r="E142" s="125"/>
      <c r="F142" s="125"/>
    </row>
    <row r="143" spans="1:6" ht="15.75">
      <c r="A143" s="125"/>
      <c r="B143" s="125"/>
      <c r="C143" s="125"/>
      <c r="D143" s="125"/>
      <c r="E143" s="125"/>
      <c r="F143" s="125"/>
    </row>
    <row r="144" spans="1:6" ht="15.75">
      <c r="A144" s="125"/>
      <c r="B144" s="125"/>
      <c r="C144" s="125"/>
      <c r="D144" s="125"/>
      <c r="E144" s="125"/>
      <c r="F144" s="125"/>
    </row>
    <row r="145" spans="1:6" ht="15.75">
      <c r="A145" s="125"/>
      <c r="B145" s="125"/>
      <c r="C145" s="125"/>
      <c r="D145" s="125"/>
      <c r="E145" s="125"/>
      <c r="F145" s="125"/>
    </row>
    <row r="146" spans="1:6" ht="15.75">
      <c r="A146" s="125"/>
      <c r="B146" s="125"/>
      <c r="C146" s="125"/>
      <c r="D146" s="125"/>
      <c r="E146" s="125"/>
      <c r="F146" s="125"/>
    </row>
    <row r="147" spans="1:6" ht="15.75">
      <c r="A147" s="125"/>
      <c r="B147" s="125"/>
      <c r="C147" s="125"/>
      <c r="D147" s="125"/>
      <c r="E147" s="125"/>
      <c r="F147" s="125"/>
    </row>
    <row r="148" spans="1:6" ht="15.75">
      <c r="A148" s="125"/>
      <c r="B148" s="125"/>
      <c r="C148" s="125"/>
      <c r="D148" s="125"/>
      <c r="E148" s="125"/>
      <c r="F148" s="125"/>
    </row>
    <row r="149" spans="1:6" ht="15.75">
      <c r="A149" s="125"/>
      <c r="B149" s="125"/>
      <c r="C149" s="125"/>
      <c r="D149" s="125"/>
      <c r="E149" s="125"/>
      <c r="F149" s="125"/>
    </row>
    <row r="150" spans="1:6" ht="15.75">
      <c r="A150" s="125"/>
      <c r="B150" s="125"/>
      <c r="C150" s="125"/>
      <c r="D150" s="125"/>
      <c r="E150" s="125"/>
      <c r="F150" s="125"/>
    </row>
    <row r="151" spans="1:6" ht="15.75">
      <c r="A151" s="125"/>
      <c r="B151" s="125"/>
      <c r="C151" s="125"/>
      <c r="D151" s="125"/>
      <c r="E151" s="125"/>
      <c r="F151" s="125"/>
    </row>
    <row r="152" spans="1:6" ht="15.75">
      <c r="A152" s="125"/>
      <c r="B152" s="125"/>
      <c r="C152" s="125"/>
      <c r="D152" s="125"/>
      <c r="E152" s="125"/>
      <c r="F152" s="125"/>
    </row>
    <row r="153" spans="1:6" ht="15.75">
      <c r="A153" s="125"/>
      <c r="B153" s="125"/>
      <c r="C153" s="125"/>
      <c r="D153" s="125"/>
      <c r="E153" s="125"/>
      <c r="F153" s="125"/>
    </row>
    <row r="154" spans="1:6" ht="15.75">
      <c r="A154" s="125"/>
      <c r="B154" s="125"/>
      <c r="C154" s="125"/>
      <c r="D154" s="125"/>
      <c r="E154" s="125"/>
      <c r="F154" s="125"/>
    </row>
    <row r="155" spans="1:6" ht="15.75">
      <c r="A155" s="125"/>
      <c r="B155" s="125"/>
      <c r="C155" s="125"/>
      <c r="D155" s="125"/>
      <c r="E155" s="125"/>
      <c r="F155" s="125"/>
    </row>
    <row r="156" spans="1:6" ht="15.75">
      <c r="A156" s="125"/>
      <c r="B156" s="125"/>
      <c r="C156" s="125"/>
      <c r="D156" s="125"/>
      <c r="E156" s="125"/>
      <c r="F156" s="125"/>
    </row>
    <row r="157" spans="1:6" ht="15.75">
      <c r="A157" s="125"/>
      <c r="B157" s="125"/>
      <c r="C157" s="125"/>
      <c r="D157" s="125"/>
      <c r="E157" s="125"/>
      <c r="F157" s="125"/>
    </row>
    <row r="158" spans="1:6" ht="15.75">
      <c r="A158" s="125"/>
      <c r="B158" s="125"/>
      <c r="C158" s="125"/>
      <c r="D158" s="125"/>
      <c r="E158" s="125"/>
      <c r="F158" s="125"/>
    </row>
    <row r="159" spans="1:6" ht="15.75">
      <c r="A159" s="125"/>
      <c r="B159" s="125"/>
      <c r="C159" s="125"/>
      <c r="D159" s="125"/>
      <c r="E159" s="125"/>
      <c r="F159" s="125"/>
    </row>
    <row r="160" spans="1:6" ht="15.75">
      <c r="A160" s="125"/>
      <c r="B160" s="125"/>
      <c r="C160" s="125"/>
      <c r="D160" s="125"/>
      <c r="E160" s="125"/>
      <c r="F160" s="125"/>
    </row>
    <row r="161" spans="1:6" ht="15.75">
      <c r="A161" s="125"/>
      <c r="B161" s="125"/>
      <c r="C161" s="125"/>
      <c r="D161" s="125"/>
      <c r="E161" s="125"/>
      <c r="F161" s="125"/>
    </row>
    <row r="162" spans="1:6" ht="15.75">
      <c r="A162" s="125"/>
      <c r="B162" s="125"/>
      <c r="C162" s="125"/>
      <c r="D162" s="125"/>
      <c r="E162" s="125"/>
      <c r="F162" s="125"/>
    </row>
    <row r="163" spans="1:6" ht="15.75">
      <c r="A163" s="125"/>
      <c r="B163" s="125"/>
      <c r="C163" s="125"/>
      <c r="D163" s="125"/>
      <c r="E163" s="125"/>
      <c r="F163" s="125"/>
    </row>
    <row r="164" spans="1:6" ht="15.75">
      <c r="A164" s="125"/>
      <c r="B164" s="125"/>
      <c r="C164" s="125"/>
      <c r="D164" s="125"/>
      <c r="E164" s="125"/>
      <c r="F164" s="125"/>
    </row>
    <row r="165" spans="1:6" ht="15.75">
      <c r="A165" s="125"/>
      <c r="B165" s="125"/>
      <c r="C165" s="125"/>
      <c r="D165" s="125"/>
      <c r="E165" s="125"/>
      <c r="F165" s="125"/>
    </row>
    <row r="166" spans="1:6" ht="15.75">
      <c r="A166" s="125"/>
      <c r="B166" s="125"/>
      <c r="C166" s="125"/>
      <c r="D166" s="125"/>
      <c r="E166" s="125"/>
      <c r="F166" s="125"/>
    </row>
    <row r="167" spans="1:6" ht="15.75">
      <c r="A167" s="125"/>
      <c r="B167" s="125"/>
      <c r="C167" s="125"/>
      <c r="D167" s="125"/>
      <c r="E167" s="125"/>
      <c r="F167" s="125"/>
    </row>
    <row r="168" spans="1:6" ht="15.75">
      <c r="A168" s="125"/>
      <c r="B168" s="125"/>
      <c r="C168" s="125"/>
      <c r="D168" s="125"/>
      <c r="E168" s="125"/>
      <c r="F168" s="125"/>
    </row>
    <row r="169" spans="1:6" ht="15.75">
      <c r="A169" s="125"/>
      <c r="B169" s="125"/>
      <c r="C169" s="125"/>
      <c r="D169" s="125"/>
      <c r="E169" s="125"/>
      <c r="F169" s="125"/>
    </row>
    <row r="170" spans="1:6" ht="15.75">
      <c r="A170" s="125"/>
      <c r="B170" s="125"/>
      <c r="C170" s="125"/>
      <c r="D170" s="125"/>
      <c r="E170" s="125"/>
      <c r="F170" s="125"/>
    </row>
    <row r="171" spans="1:6" ht="15.75">
      <c r="A171" s="125"/>
      <c r="B171" s="125"/>
      <c r="C171" s="125"/>
      <c r="D171" s="125"/>
      <c r="E171" s="125"/>
      <c r="F171" s="125"/>
    </row>
    <row r="172" spans="1:6" ht="15.75">
      <c r="A172" s="125"/>
      <c r="B172" s="125"/>
      <c r="C172" s="125"/>
      <c r="D172" s="125"/>
      <c r="E172" s="125"/>
      <c r="F172" s="125"/>
    </row>
    <row r="173" spans="1:6" ht="15.75">
      <c r="A173" s="125"/>
      <c r="B173" s="125"/>
      <c r="C173" s="125"/>
      <c r="D173" s="125"/>
      <c r="E173" s="125"/>
      <c r="F173" s="125"/>
    </row>
    <row r="174" spans="1:6" ht="15.75">
      <c r="A174" s="125"/>
      <c r="B174" s="125"/>
      <c r="C174" s="125"/>
      <c r="D174" s="125"/>
      <c r="E174" s="125"/>
      <c r="F174" s="125"/>
    </row>
    <row r="175" spans="1:6" ht="15.75">
      <c r="A175" s="125"/>
      <c r="B175" s="125"/>
      <c r="C175" s="125"/>
      <c r="D175" s="125"/>
      <c r="E175" s="125"/>
      <c r="F175" s="125"/>
    </row>
    <row r="176" spans="1:6" ht="15.75">
      <c r="A176" s="125"/>
      <c r="B176" s="125"/>
      <c r="C176" s="125"/>
      <c r="D176" s="125"/>
      <c r="E176" s="125"/>
      <c r="F176" s="125"/>
    </row>
    <row r="177" spans="1:6" ht="15.75">
      <c r="A177" s="125"/>
      <c r="B177" s="125"/>
      <c r="C177" s="125"/>
      <c r="D177" s="125"/>
      <c r="E177" s="125"/>
      <c r="F177" s="125"/>
    </row>
    <row r="178" spans="1:6" ht="15.75">
      <c r="A178" s="125"/>
      <c r="B178" s="125"/>
      <c r="C178" s="125"/>
      <c r="D178" s="125"/>
      <c r="E178" s="125"/>
      <c r="F178" s="125"/>
    </row>
    <row r="179" spans="1:6" ht="15.75">
      <c r="A179" s="125"/>
      <c r="B179" s="125"/>
      <c r="C179" s="125"/>
      <c r="D179" s="125"/>
      <c r="E179" s="125"/>
      <c r="F179" s="125"/>
    </row>
    <row r="180" spans="1:6" ht="15.75">
      <c r="A180" s="125"/>
      <c r="B180" s="125"/>
      <c r="C180" s="125"/>
      <c r="D180" s="125"/>
      <c r="E180" s="125"/>
      <c r="F180" s="125"/>
    </row>
    <row r="181" spans="1:6" ht="15.75">
      <c r="A181" s="125"/>
      <c r="B181" s="125"/>
      <c r="C181" s="125"/>
      <c r="D181" s="125"/>
      <c r="E181" s="125"/>
      <c r="F181" s="125"/>
    </row>
    <row r="182" spans="1:6" ht="15.75">
      <c r="A182" s="125"/>
      <c r="B182" s="125"/>
      <c r="C182" s="125"/>
      <c r="D182" s="125"/>
      <c r="E182" s="125"/>
      <c r="F182" s="125"/>
    </row>
    <row r="183" spans="1:6" ht="15.75">
      <c r="A183" s="125"/>
      <c r="B183" s="125"/>
      <c r="C183" s="125"/>
      <c r="D183" s="125"/>
      <c r="E183" s="125"/>
      <c r="F183" s="125"/>
    </row>
    <row r="184" spans="1:6" ht="15.75">
      <c r="A184" s="125"/>
      <c r="B184" s="125"/>
      <c r="C184" s="125"/>
      <c r="D184" s="125"/>
      <c r="E184" s="125"/>
      <c r="F184" s="125"/>
    </row>
    <row r="185" spans="1:6" ht="15.75">
      <c r="A185" s="125"/>
      <c r="B185" s="125"/>
      <c r="C185" s="125"/>
      <c r="D185" s="125"/>
      <c r="E185" s="125"/>
      <c r="F185" s="125"/>
    </row>
    <row r="186" spans="1:6" ht="15.75">
      <c r="A186" s="125"/>
      <c r="B186" s="125"/>
      <c r="C186" s="125"/>
      <c r="D186" s="125"/>
      <c r="E186" s="125"/>
      <c r="F186" s="125"/>
    </row>
    <row r="187" spans="1:6" ht="15.75">
      <c r="A187" s="125"/>
      <c r="B187" s="125"/>
      <c r="C187" s="125"/>
      <c r="D187" s="125"/>
      <c r="E187" s="125"/>
      <c r="F187" s="125"/>
    </row>
    <row r="188" spans="1:6" ht="15.75">
      <c r="A188" s="125"/>
      <c r="B188" s="125"/>
      <c r="C188" s="125"/>
      <c r="D188" s="125"/>
      <c r="E188" s="125"/>
      <c r="F188" s="125"/>
    </row>
    <row r="189" spans="1:6" ht="15.75">
      <c r="A189" s="125"/>
      <c r="B189" s="125"/>
      <c r="C189" s="125"/>
      <c r="D189" s="125"/>
      <c r="E189" s="125"/>
      <c r="F189" s="125"/>
    </row>
    <row r="190" spans="1:6" ht="15.75">
      <c r="A190" s="125"/>
      <c r="B190" s="125"/>
      <c r="C190" s="125"/>
      <c r="D190" s="125"/>
      <c r="E190" s="125"/>
      <c r="F190" s="125"/>
    </row>
    <row r="191" spans="1:6" ht="15.75">
      <c r="A191" s="125"/>
      <c r="B191" s="125"/>
      <c r="C191" s="125"/>
      <c r="D191" s="125"/>
      <c r="E191" s="125"/>
      <c r="F191" s="125"/>
    </row>
    <row r="192" spans="1:6" ht="15.75">
      <c r="A192" s="125"/>
      <c r="B192" s="125"/>
      <c r="C192" s="125"/>
      <c r="D192" s="125"/>
      <c r="E192" s="125"/>
      <c r="F192" s="125"/>
    </row>
    <row r="193" spans="1:6" ht="15.75">
      <c r="A193" s="125"/>
      <c r="B193" s="125"/>
      <c r="C193" s="125"/>
      <c r="D193" s="125"/>
      <c r="E193" s="125"/>
      <c r="F193" s="125"/>
    </row>
    <row r="194" spans="1:6" ht="15.75">
      <c r="A194" s="125"/>
      <c r="B194" s="125"/>
      <c r="C194" s="125"/>
      <c r="D194" s="125"/>
      <c r="E194" s="125"/>
      <c r="F194" s="125"/>
    </row>
    <row r="195" spans="1:6" ht="15.75">
      <c r="A195" s="125"/>
      <c r="B195" s="125"/>
      <c r="C195" s="125"/>
      <c r="D195" s="125"/>
      <c r="E195" s="125"/>
      <c r="F195" s="125"/>
    </row>
    <row r="196" spans="1:6" ht="15.75">
      <c r="A196" s="125"/>
      <c r="B196" s="125"/>
      <c r="C196" s="125"/>
      <c r="D196" s="125"/>
      <c r="E196" s="125"/>
      <c r="F196" s="125"/>
    </row>
    <row r="197" spans="1:6" ht="15.75">
      <c r="A197" s="125"/>
      <c r="B197" s="125"/>
      <c r="C197" s="125"/>
      <c r="D197" s="125"/>
      <c r="E197" s="125"/>
      <c r="F197" s="125"/>
    </row>
    <row r="198" spans="1:6" ht="15.75">
      <c r="A198" s="125"/>
      <c r="B198" s="125"/>
      <c r="C198" s="125"/>
      <c r="D198" s="125"/>
      <c r="E198" s="125"/>
      <c r="F198" s="125"/>
    </row>
    <row r="199" spans="1:6" ht="15.75">
      <c r="A199" s="125"/>
      <c r="B199" s="125"/>
      <c r="C199" s="125"/>
      <c r="D199" s="125"/>
      <c r="E199" s="125"/>
      <c r="F199" s="125"/>
    </row>
    <row r="200" spans="1:6" ht="15.75">
      <c r="A200" s="125"/>
      <c r="B200" s="125"/>
      <c r="C200" s="125"/>
      <c r="D200" s="125"/>
      <c r="E200" s="125"/>
      <c r="F200" s="125"/>
    </row>
    <row r="201" spans="1:6" ht="15.75">
      <c r="A201" s="125"/>
      <c r="B201" s="125"/>
      <c r="C201" s="125"/>
      <c r="D201" s="125"/>
      <c r="E201" s="125"/>
      <c r="F201" s="125"/>
    </row>
    <row r="202" spans="1:6" ht="15.75">
      <c r="A202" s="125"/>
      <c r="B202" s="125"/>
      <c r="C202" s="125"/>
      <c r="D202" s="125"/>
      <c r="E202" s="125"/>
      <c r="F202" s="125"/>
    </row>
    <row r="203" spans="1:6" ht="15.75">
      <c r="A203" s="125"/>
      <c r="B203" s="125"/>
      <c r="C203" s="125"/>
      <c r="D203" s="125"/>
      <c r="E203" s="125"/>
      <c r="F203" s="125"/>
    </row>
    <row r="204" spans="1:6" ht="15.75">
      <c r="A204" s="125"/>
      <c r="B204" s="125"/>
      <c r="C204" s="125"/>
      <c r="D204" s="125"/>
      <c r="E204" s="125"/>
      <c r="F204" s="125"/>
    </row>
    <row r="205" spans="1:6" ht="15.75">
      <c r="A205" s="125"/>
      <c r="B205" s="125"/>
      <c r="C205" s="125"/>
      <c r="D205" s="125"/>
      <c r="E205" s="125"/>
      <c r="F205" s="125"/>
    </row>
    <row r="206" spans="1:6" ht="15.75">
      <c r="A206" s="125"/>
      <c r="B206" s="125"/>
      <c r="C206" s="125"/>
      <c r="D206" s="125"/>
      <c r="E206" s="125"/>
      <c r="F206" s="125"/>
    </row>
  </sheetData>
  <mergeCells count="5">
    <mergeCell ref="A7:F7"/>
    <mergeCell ref="A8:F8"/>
    <mergeCell ref="A9:F9"/>
    <mergeCell ref="A10:A12"/>
    <mergeCell ref="A36:F3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Finalidad</vt:lpstr>
      <vt:lpstr>Subrupo de gasto </vt:lpstr>
      <vt:lpstr>Financiamiento</vt:lpstr>
      <vt:lpstr>Institución</vt:lpstr>
      <vt:lpstr>Hoja1</vt:lpstr>
      <vt:lpstr>Hoja2</vt:lpstr>
      <vt:lpstr>'Subrupo de gasto '!Área_de_impresión</vt:lpstr>
    </vt:vector>
  </TitlesOfParts>
  <Company>Ministerio de Finanzas Públicas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 Técnica del Presupuesto</dc:creator>
  <cp:lastModifiedBy>transpfis08</cp:lastModifiedBy>
  <cp:lastPrinted>2016-02-04T20:51:30Z</cp:lastPrinted>
  <dcterms:created xsi:type="dcterms:W3CDTF">2005-01-11T21:07:30Z</dcterms:created>
  <dcterms:modified xsi:type="dcterms:W3CDTF">2020-09-03T21:52:36Z</dcterms:modified>
</cp:coreProperties>
</file>