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Default Extension="jpeg" ContentType="image/jpeg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8250" tabRatio="899" activeTab="0"/>
  </bookViews>
  <sheets>
    <sheet name="Subrupo de gasto " sheetId="1" r:id="rId1"/>
    <sheet name="Finalidad" sheetId="2" r:id="rId2"/>
    <sheet name="Financiamiento" sheetId="3" r:id="rId3"/>
    <sheet name="Institución" sheetId="4" r:id="rId4"/>
  </sheets>
  <externalReferences>
    <externalReference r:id="rId7"/>
  </externalReferences>
  <definedNames>
    <definedName name="_Order1" hidden="1">255</definedName>
    <definedName name="_Order2" hidden="1">255</definedName>
    <definedName name="a" localSheetId="3">#REF!</definedName>
    <definedName name="a">#REF!</definedName>
    <definedName name="A_IMPRESIÓN_IM" localSheetId="3">#REF!</definedName>
    <definedName name="A_IMPRESIÓN_IM">#REF!</definedName>
    <definedName name="_xlnm.Print_Area" localSheetId="0">'Subrupo de gasto '!$A$1:$G$1</definedName>
    <definedName name="Bodoque">'[1]Indic. '!$A$1</definedName>
    <definedName name="C.1" localSheetId="3">#REF!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<sst xmlns="http://schemas.openxmlformats.org/spreadsheetml/2006/main" count="178" uniqueCount="96">
  <si>
    <t>Defensa</t>
  </si>
  <si>
    <t>Salud</t>
  </si>
  <si>
    <t>Procuraduría General de la Nación</t>
  </si>
  <si>
    <t>Funcionamiento</t>
  </si>
  <si>
    <t>Inversión</t>
  </si>
  <si>
    <t>Deuda Pública</t>
  </si>
  <si>
    <t>Vigente</t>
  </si>
  <si>
    <t>Ejecutado</t>
  </si>
  <si>
    <t>Salud y Asistencia Social</t>
  </si>
  <si>
    <t>Educación</t>
  </si>
  <si>
    <t>Cultura y Deportes</t>
  </si>
  <si>
    <t>Presidencia de la República</t>
  </si>
  <si>
    <t xml:space="preserve">Institución </t>
  </si>
  <si>
    <t>Aprobado</t>
  </si>
  <si>
    <t>Total</t>
  </si>
  <si>
    <t>Relaciones Exteriores</t>
  </si>
  <si>
    <t>Transferencias de Capital</t>
  </si>
  <si>
    <t>Servicios de la Deuda Pública</t>
  </si>
  <si>
    <t>Total:</t>
  </si>
  <si>
    <t>Gobernación</t>
  </si>
  <si>
    <t>Economía</t>
  </si>
  <si>
    <t>Agricultura, Ganadería y Alimentación</t>
  </si>
  <si>
    <t>Comunicaciones, Infraestructura y Vivienda</t>
  </si>
  <si>
    <t>Energía y Minas</t>
  </si>
  <si>
    <t>Ambiente y Recursos Naturales</t>
  </si>
  <si>
    <t>Obligaciones del Estado</t>
  </si>
  <si>
    <t>Trabajo y Seguridad Social</t>
  </si>
  <si>
    <t>(En millones de Q.)</t>
  </si>
  <si>
    <t>Inversión Física</t>
  </si>
  <si>
    <t>Inversión Financiera</t>
  </si>
  <si>
    <t>Atención a Desastres y Gestión de Riesgos</t>
  </si>
  <si>
    <t>Asuntos Económicos</t>
  </si>
  <si>
    <t>Protección Ambiental</t>
  </si>
  <si>
    <t>Urbanización y Servicios Comunitarios</t>
  </si>
  <si>
    <t>Protección Social</t>
  </si>
  <si>
    <t>Transacciones de la Deuda Pública</t>
  </si>
  <si>
    <t>Servicios Públicos Generales</t>
  </si>
  <si>
    <t>Finanzas Públicas</t>
  </si>
  <si>
    <t>Secretarías y otras Dependencias del Ejecutivo</t>
  </si>
  <si>
    <t>Orden Público y Seguridad Ciudadana</t>
  </si>
  <si>
    <t>( c )</t>
  </si>
  <si>
    <t>( b )</t>
  </si>
  <si>
    <t>( a )</t>
  </si>
  <si>
    <t>Gastos de Administración</t>
  </si>
  <si>
    <t>Desarrollo Social</t>
  </si>
  <si>
    <t>Gobernación, Educación, Salud, Comunicaciones</t>
  </si>
  <si>
    <t>Total (a + b + c +d)</t>
  </si>
  <si>
    <t>Agrupación para gráfica</t>
  </si>
  <si>
    <t>Agrupación para gráfica de mayor a menor</t>
  </si>
  <si>
    <t>a) Obligaciones del Estado</t>
  </si>
  <si>
    <t>b) Servicios de la Deuda Pública</t>
  </si>
  <si>
    <t>c)  Gobernación, Educación, Salud, Comunicaciones</t>
  </si>
  <si>
    <t>d) Resto Instituciones Admon Central.</t>
  </si>
  <si>
    <t>Resto Instituciones Admon. Central</t>
  </si>
  <si>
    <t>Act. Deportivas, Recreativas, Cultura y Religión</t>
  </si>
  <si>
    <t>( d )</t>
  </si>
  <si>
    <t>Defensa Nacional</t>
  </si>
  <si>
    <t>Trabajo y Previsión Social</t>
  </si>
  <si>
    <t>Obligaciones del Estado a cargo del Tesoro</t>
  </si>
  <si>
    <t>Recomendado</t>
  </si>
  <si>
    <t>Transferencias Corrientes</t>
  </si>
  <si>
    <t>Asignaciones Presupuestarias Institucionales</t>
  </si>
  <si>
    <t>%</t>
  </si>
  <si>
    <t>Variación</t>
  </si>
  <si>
    <t>(c-b)</t>
  </si>
  <si>
    <t>Gastos en Desarrollo Humano</t>
  </si>
  <si>
    <t xml:space="preserve"> </t>
  </si>
  <si>
    <t>ok</t>
  </si>
  <si>
    <t>Ok</t>
  </si>
  <si>
    <t>(c-a)</t>
  </si>
  <si>
    <t>( e )</t>
  </si>
  <si>
    <t>Resumen para gráfica</t>
  </si>
  <si>
    <t xml:space="preserve">PROYECTO Presupuesto 2019 ciudadano, por Tipo y Subgrupo de Gasto </t>
  </si>
  <si>
    <t>PROYECTO Presupuesto ciudadano 2019 por Finalidad</t>
  </si>
  <si>
    <t>PROYECTO  Presupuesto Ciudadano 2019 por Institución</t>
  </si>
  <si>
    <t>2019  -  %</t>
  </si>
  <si>
    <t>Pend</t>
  </si>
  <si>
    <t>Aprobado 2018</t>
  </si>
  <si>
    <t>Aprobado 2018 en %</t>
  </si>
  <si>
    <t>Vigente 2018</t>
  </si>
  <si>
    <t>Vigente 2018 en %</t>
  </si>
  <si>
    <t>Recomendado 2019</t>
  </si>
  <si>
    <t>Recomendado 2019 en %</t>
  </si>
  <si>
    <t>Presupuesto 2018 y Proyecto 2019</t>
  </si>
  <si>
    <t>2018*</t>
  </si>
  <si>
    <t>Vigente 2018* = Aprobado mediante Dto. 50-2016 y sus ampliaciones en artículos 97 y 98
Fuente: Ministerio de Finanzas Públicas. SICOIN</t>
  </si>
  <si>
    <t>ok al 30-ag</t>
  </si>
  <si>
    <t>30-Ag-2018</t>
  </si>
  <si>
    <t>PROYECTO Presupuesto ciudadano 2019, por Fuente Agregada de Financiamiento</t>
  </si>
  <si>
    <t>Recursos del Tesoro</t>
  </si>
  <si>
    <t>Afectación Específica</t>
  </si>
  <si>
    <t>Recursos Propios</t>
  </si>
  <si>
    <t>Crédito Interno</t>
  </si>
  <si>
    <t>Crédito Externo</t>
  </si>
  <si>
    <t>Donaciones Externas</t>
  </si>
  <si>
    <t>Donaciones Internas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</si>
</sst>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%"/>
    <numFmt numFmtId="166" formatCode="_(* #,##0.0_);_(* \(#,##0.0\);_(* &quot;-&quot;??_);_(@_)"/>
    <numFmt numFmtId="167" formatCode="_(* #,##0.0000_);_(* \(#,##0.0000\);_(* &quot;-&quot;??_);_(@_)"/>
    <numFmt numFmtId="168" formatCode="#,##0.0"/>
    <numFmt numFmtId="169" formatCode="0.0"/>
    <numFmt numFmtId="170" formatCode="&quot;Q&quot;#,##0.0"/>
    <numFmt numFmtId="171" formatCode="&quot;Q&quot;#,##0.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b/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sz val="12"/>
      <color indexed="53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2"/>
      <color indexed="53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1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9"/>
      <color indexed="8"/>
      <name val="Calibri"/>
      <family val="0"/>
    </font>
    <font>
      <b/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>
      <alignment vertical="top"/>
      <protection/>
    </xf>
    <xf numFmtId="164" fontId="3" fillId="0" borderId="0" applyFont="0" applyFill="0" applyBorder="0" applyAlignment="0" applyProtection="0"/>
    <xf numFmtId="0" fontId="55" fillId="30" borderId="0" applyNumberFormat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56" applyFont="1" applyAlignment="1">
      <alignment/>
      <protection/>
    </xf>
    <xf numFmtId="168" fontId="0" fillId="0" borderId="0" xfId="56" applyNumberFormat="1" applyFont="1" applyAlignment="1">
      <alignment/>
      <protection/>
    </xf>
    <xf numFmtId="0" fontId="25" fillId="0" borderId="0" xfId="56" applyFont="1" applyAlignment="1">
      <alignment/>
      <protection/>
    </xf>
    <xf numFmtId="0" fontId="26" fillId="0" borderId="0" xfId="56" applyFont="1" applyAlignment="1">
      <alignment horizontal="center"/>
      <protection/>
    </xf>
    <xf numFmtId="0" fontId="26" fillId="33" borderId="0" xfId="56" applyFont="1" applyFill="1" applyAlignment="1">
      <alignment horizontal="center"/>
      <protection/>
    </xf>
    <xf numFmtId="168" fontId="25" fillId="0" borderId="0" xfId="56" applyNumberFormat="1" applyFont="1" applyAlignment="1">
      <alignment/>
      <protection/>
    </xf>
    <xf numFmtId="0" fontId="25" fillId="0" borderId="0" xfId="56" applyFont="1" applyBorder="1" applyAlignment="1">
      <alignment/>
      <protection/>
    </xf>
    <xf numFmtId="0" fontId="26" fillId="10" borderId="0" xfId="56" applyFont="1" applyFill="1" applyAlignment="1">
      <alignment horizontal="center"/>
      <protection/>
    </xf>
    <xf numFmtId="168" fontId="27" fillId="0" borderId="0" xfId="56" applyNumberFormat="1" applyFont="1" applyAlignment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8" fontId="25" fillId="0" borderId="0" xfId="0" applyNumberFormat="1" applyFont="1" applyAlignment="1">
      <alignment/>
    </xf>
    <xf numFmtId="0" fontId="26" fillId="34" borderId="0" xfId="0" applyFont="1" applyFill="1" applyAlignment="1">
      <alignment horizontal="center" vertical="justify"/>
    </xf>
    <xf numFmtId="168" fontId="26" fillId="33" borderId="0" xfId="0" applyNumberFormat="1" applyFont="1" applyFill="1" applyAlignment="1">
      <alignment horizontal="center" vertical="justify"/>
    </xf>
    <xf numFmtId="165" fontId="25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165" fontId="26" fillId="35" borderId="0" xfId="0" applyNumberFormat="1" applyFont="1" applyFill="1" applyAlignment="1">
      <alignment horizontal="right"/>
    </xf>
    <xf numFmtId="168" fontId="26" fillId="35" borderId="0" xfId="0" applyNumberFormat="1" applyFont="1" applyFill="1" applyAlignment="1">
      <alignment/>
    </xf>
    <xf numFmtId="165" fontId="26" fillId="35" borderId="0" xfId="0" applyNumberFormat="1" applyFont="1" applyFill="1" applyAlignment="1">
      <alignment/>
    </xf>
    <xf numFmtId="49" fontId="26" fillId="34" borderId="0" xfId="0" applyNumberFormat="1" applyFont="1" applyFill="1" applyAlignment="1">
      <alignment horizontal="center" wrapText="1"/>
    </xf>
    <xf numFmtId="168" fontId="26" fillId="33" borderId="0" xfId="0" applyNumberFormat="1" applyFont="1" applyFill="1" applyAlignment="1">
      <alignment horizontal="center" vertical="top" wrapText="1"/>
    </xf>
    <xf numFmtId="168" fontId="26" fillId="11" borderId="0" xfId="0" applyNumberFormat="1" applyFont="1" applyFill="1" applyAlignment="1">
      <alignment horizontal="center" vertical="justify"/>
    </xf>
    <xf numFmtId="0" fontId="28" fillId="36" borderId="10" xfId="56" applyFont="1" applyFill="1" applyBorder="1" applyAlignment="1">
      <alignment horizontal="center" vertical="center"/>
      <protection/>
    </xf>
    <xf numFmtId="168" fontId="28" fillId="36" borderId="10" xfId="56" applyNumberFormat="1" applyFont="1" applyFill="1" applyBorder="1" applyAlignment="1">
      <alignment vertical="center"/>
      <protection/>
    </xf>
    <xf numFmtId="168" fontId="28" fillId="37" borderId="10" xfId="56" applyNumberFormat="1" applyFont="1" applyFill="1" applyBorder="1" applyAlignment="1">
      <alignment vertical="center"/>
      <protection/>
    </xf>
    <xf numFmtId="0" fontId="28" fillId="0" borderId="10" xfId="56" applyFont="1" applyFill="1" applyBorder="1" applyAlignment="1">
      <alignment horizontal="left" vertical="center" indent="1"/>
      <protection/>
    </xf>
    <xf numFmtId="168" fontId="28" fillId="0" borderId="10" xfId="56" applyNumberFormat="1" applyFont="1" applyFill="1" applyBorder="1" applyAlignment="1">
      <alignment vertical="center"/>
      <protection/>
    </xf>
    <xf numFmtId="0" fontId="28" fillId="0" borderId="11" xfId="56" applyFont="1" applyFill="1" applyBorder="1" applyAlignment="1">
      <alignment horizontal="left" vertical="center" indent="1"/>
      <protection/>
    </xf>
    <xf numFmtId="168" fontId="28" fillId="0" borderId="11" xfId="56" applyNumberFormat="1" applyFont="1" applyFill="1" applyBorder="1" applyAlignment="1">
      <alignment vertical="center"/>
      <protection/>
    </xf>
    <xf numFmtId="0" fontId="28" fillId="9" borderId="10" xfId="56" applyFont="1" applyFill="1" applyBorder="1" applyAlignment="1">
      <alignment horizontal="left" vertical="center" indent="1"/>
      <protection/>
    </xf>
    <xf numFmtId="0" fontId="28" fillId="16" borderId="10" xfId="56" applyFont="1" applyFill="1" applyBorder="1" applyAlignment="1">
      <alignment horizontal="left" vertical="center" indent="1"/>
      <protection/>
    </xf>
    <xf numFmtId="0" fontId="28" fillId="0" borderId="0" xfId="56" applyFont="1" applyFill="1" applyBorder="1" applyAlignment="1">
      <alignment horizontal="left" vertical="center" indent="1"/>
      <protection/>
    </xf>
    <xf numFmtId="0" fontId="28" fillId="11" borderId="0" xfId="56" applyFont="1" applyFill="1" applyBorder="1" applyAlignment="1">
      <alignment horizontal="left" vertical="center" indent="1"/>
      <protection/>
    </xf>
    <xf numFmtId="0" fontId="28" fillId="0" borderId="0" xfId="56" applyFont="1" applyAlignment="1">
      <alignment/>
      <protection/>
    </xf>
    <xf numFmtId="168" fontId="28" fillId="0" borderId="0" xfId="56" applyNumberFormat="1" applyFont="1" applyFill="1" applyBorder="1" applyAlignment="1">
      <alignment vertical="center"/>
      <protection/>
    </xf>
    <xf numFmtId="0" fontId="28" fillId="33" borderId="0" xfId="56" applyFont="1" applyFill="1" applyBorder="1" applyAlignment="1">
      <alignment horizontal="left" vertical="center" indent="1"/>
      <protection/>
    </xf>
    <xf numFmtId="0" fontId="28" fillId="16" borderId="10" xfId="56" applyFont="1" applyFill="1" applyBorder="1" applyAlignment="1">
      <alignment horizontal="left" vertical="center"/>
      <protection/>
    </xf>
    <xf numFmtId="0" fontId="28" fillId="9" borderId="10" xfId="56" applyFont="1" applyFill="1" applyBorder="1" applyAlignment="1">
      <alignment horizontal="left" vertical="center"/>
      <protection/>
    </xf>
    <xf numFmtId="0" fontId="28" fillId="11" borderId="0" xfId="56" applyFont="1" applyFill="1" applyBorder="1" applyAlignment="1">
      <alignment horizontal="left" vertical="center"/>
      <protection/>
    </xf>
    <xf numFmtId="0" fontId="0" fillId="0" borderId="0" xfId="56" applyFont="1" applyFill="1" applyAlignment="1">
      <alignment/>
      <protection/>
    </xf>
    <xf numFmtId="168" fontId="29" fillId="9" borderId="12" xfId="56" applyNumberFormat="1" applyFont="1" applyFill="1" applyBorder="1" applyAlignment="1">
      <alignment vertical="center"/>
      <protection/>
    </xf>
    <xf numFmtId="168" fontId="29" fillId="16" borderId="12" xfId="56" applyNumberFormat="1" applyFont="1" applyFill="1" applyBorder="1" applyAlignment="1">
      <alignment vertical="center"/>
      <protection/>
    </xf>
    <xf numFmtId="168" fontId="28" fillId="0" borderId="12" xfId="56" applyNumberFormat="1" applyFont="1" applyFill="1" applyBorder="1" applyAlignment="1">
      <alignment vertical="center"/>
      <protection/>
    </xf>
    <xf numFmtId="168" fontId="28" fillId="0" borderId="13" xfId="56" applyNumberFormat="1" applyFont="1" applyFill="1" applyBorder="1" applyAlignment="1">
      <alignment vertical="center"/>
      <protection/>
    </xf>
    <xf numFmtId="170" fontId="29" fillId="9" borderId="12" xfId="56" applyNumberFormat="1" applyFont="1" applyFill="1" applyBorder="1" applyAlignment="1">
      <alignment vertical="center"/>
      <protection/>
    </xf>
    <xf numFmtId="170" fontId="29" fillId="16" borderId="12" xfId="56" applyNumberFormat="1" applyFont="1" applyFill="1" applyBorder="1" applyAlignment="1">
      <alignment vertical="center"/>
      <protection/>
    </xf>
    <xf numFmtId="170" fontId="25" fillId="0" borderId="0" xfId="56" applyNumberFormat="1" applyFont="1" applyAlignment="1">
      <alignment/>
      <protection/>
    </xf>
    <xf numFmtId="0" fontId="29" fillId="33" borderId="0" xfId="56" applyFont="1" applyFill="1" applyBorder="1" applyAlignment="1">
      <alignment horizontal="left" vertical="center" indent="1"/>
      <protection/>
    </xf>
    <xf numFmtId="0" fontId="4" fillId="0" borderId="0" xfId="0" applyFont="1" applyFill="1" applyAlignment="1">
      <alignment/>
    </xf>
    <xf numFmtId="0" fontId="25" fillId="0" borderId="0" xfId="56" applyFont="1" applyFill="1" applyAlignment="1">
      <alignment/>
      <protection/>
    </xf>
    <xf numFmtId="168" fontId="25" fillId="0" borderId="0" xfId="56" applyNumberFormat="1" applyFont="1" applyFill="1" applyAlignment="1">
      <alignment/>
      <protection/>
    </xf>
    <xf numFmtId="0" fontId="4" fillId="37" borderId="0" xfId="0" applyFont="1" applyFill="1" applyAlignment="1">
      <alignment/>
    </xf>
    <xf numFmtId="0" fontId="25" fillId="37" borderId="0" xfId="0" applyFont="1" applyFill="1" applyAlignment="1">
      <alignment/>
    </xf>
    <xf numFmtId="168" fontId="28" fillId="36" borderId="14" xfId="56" applyNumberFormat="1" applyFont="1" applyFill="1" applyBorder="1" applyAlignment="1">
      <alignment horizontal="center" vertical="center"/>
      <protection/>
    </xf>
    <xf numFmtId="0" fontId="28" fillId="36" borderId="14" xfId="56" applyFont="1" applyFill="1" applyBorder="1" applyAlignment="1">
      <alignment horizontal="center" vertical="center"/>
      <protection/>
    </xf>
    <xf numFmtId="0" fontId="28" fillId="36" borderId="15" xfId="56" applyFont="1" applyFill="1" applyBorder="1" applyAlignment="1">
      <alignment horizontal="center" vertical="center"/>
      <protection/>
    </xf>
    <xf numFmtId="168" fontId="28" fillId="36" borderId="15" xfId="56" applyNumberFormat="1" applyFont="1" applyFill="1" applyBorder="1" applyAlignment="1">
      <alignment vertical="center"/>
      <protection/>
    </xf>
    <xf numFmtId="168" fontId="28" fillId="37" borderId="15" xfId="56" applyNumberFormat="1" applyFont="1" applyFill="1" applyBorder="1" applyAlignment="1">
      <alignment vertical="center"/>
      <protection/>
    </xf>
    <xf numFmtId="0" fontId="26" fillId="33" borderId="0" xfId="56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/>
    </xf>
    <xf numFmtId="0" fontId="31" fillId="0" borderId="0" xfId="56" applyFont="1" applyAlignment="1">
      <alignment/>
      <protection/>
    </xf>
    <xf numFmtId="17" fontId="26" fillId="10" borderId="0" xfId="56" applyNumberFormat="1" applyFont="1" applyFill="1" applyAlignment="1">
      <alignment horizontal="center"/>
      <protection/>
    </xf>
    <xf numFmtId="168" fontId="32" fillId="0" borderId="12" xfId="56" applyNumberFormat="1" applyFont="1" applyFill="1" applyBorder="1" applyAlignment="1">
      <alignment horizontal="right" vertical="center"/>
      <protection/>
    </xf>
    <xf numFmtId="168" fontId="32" fillId="0" borderId="0" xfId="56" applyNumberFormat="1" applyFont="1" applyFill="1" applyBorder="1" applyAlignment="1">
      <alignment horizontal="right" vertical="center"/>
      <protection/>
    </xf>
    <xf numFmtId="168" fontId="28" fillId="0" borderId="16" xfId="56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/>
      <protection/>
    </xf>
    <xf numFmtId="168" fontId="28" fillId="36" borderId="17" xfId="56" applyNumberFormat="1" applyFont="1" applyFill="1" applyBorder="1" applyAlignment="1">
      <alignment vertical="center"/>
      <protection/>
    </xf>
    <xf numFmtId="168" fontId="28" fillId="37" borderId="17" xfId="56" applyNumberFormat="1" applyFont="1" applyFill="1" applyBorder="1" applyAlignment="1">
      <alignment vertical="center"/>
      <protection/>
    </xf>
    <xf numFmtId="0" fontId="28" fillId="0" borderId="18" xfId="56" applyFont="1" applyBorder="1" applyAlignment="1">
      <alignment/>
      <protection/>
    </xf>
    <xf numFmtId="168" fontId="28" fillId="37" borderId="18" xfId="56" applyNumberFormat="1" applyFont="1" applyFill="1" applyBorder="1" applyAlignment="1">
      <alignment vertical="center"/>
      <protection/>
    </xf>
    <xf numFmtId="0" fontId="25" fillId="0" borderId="0" xfId="0" applyFont="1" applyFill="1" applyAlignment="1">
      <alignment/>
    </xf>
    <xf numFmtId="168" fontId="26" fillId="0" borderId="0" xfId="0" applyNumberFormat="1" applyFont="1" applyFill="1" applyAlignment="1">
      <alignment/>
    </xf>
    <xf numFmtId="171" fontId="25" fillId="0" borderId="0" xfId="56" applyNumberFormat="1" applyFont="1" applyAlignment="1">
      <alignment/>
      <protection/>
    </xf>
    <xf numFmtId="171" fontId="4" fillId="18" borderId="0" xfId="56" applyNumberFormat="1" applyFont="1" applyFill="1" applyAlignment="1">
      <alignment horizontal="right"/>
      <protection/>
    </xf>
    <xf numFmtId="0" fontId="29" fillId="38" borderId="14" xfId="56" applyFont="1" applyFill="1" applyBorder="1" applyAlignment="1">
      <alignment horizontal="center" vertical="center"/>
      <protection/>
    </xf>
    <xf numFmtId="168" fontId="32" fillId="38" borderId="10" xfId="56" applyNumberFormat="1" applyFont="1" applyFill="1" applyBorder="1" applyAlignment="1">
      <alignment horizontal="right" vertical="center"/>
      <protection/>
    </xf>
    <xf numFmtId="168" fontId="32" fillId="38" borderId="17" xfId="56" applyNumberFormat="1" applyFont="1" applyFill="1" applyBorder="1" applyAlignment="1">
      <alignment horizontal="right" vertical="center"/>
      <protection/>
    </xf>
    <xf numFmtId="168" fontId="32" fillId="38" borderId="15" xfId="56" applyNumberFormat="1" applyFont="1" applyFill="1" applyBorder="1" applyAlignment="1">
      <alignment horizontal="right" vertical="center"/>
      <protection/>
    </xf>
    <xf numFmtId="168" fontId="28" fillId="0" borderId="15" xfId="56" applyNumberFormat="1" applyFont="1" applyFill="1" applyBorder="1" applyAlignment="1">
      <alignment vertical="center"/>
      <protection/>
    </xf>
    <xf numFmtId="168" fontId="28" fillId="36" borderId="19" xfId="56" applyNumberFormat="1" applyFont="1" applyFill="1" applyBorder="1" applyAlignment="1">
      <alignment horizontal="center" vertical="center"/>
      <protection/>
    </xf>
    <xf numFmtId="170" fontId="27" fillId="0" borderId="0" xfId="56" applyNumberFormat="1" applyFont="1" applyAlignment="1">
      <alignment/>
      <protection/>
    </xf>
    <xf numFmtId="170" fontId="33" fillId="12" borderId="0" xfId="56" applyNumberFormat="1" applyFont="1" applyFill="1" applyAlignment="1">
      <alignment/>
      <protection/>
    </xf>
    <xf numFmtId="170" fontId="0" fillId="0" borderId="0" xfId="56" applyNumberFormat="1" applyFont="1" applyAlignment="1">
      <alignment/>
      <protection/>
    </xf>
    <xf numFmtId="170" fontId="4" fillId="34" borderId="0" xfId="56" applyNumberFormat="1" applyFont="1" applyFill="1" applyAlignment="1">
      <alignment horizontal="center" vertical="justify"/>
      <protection/>
    </xf>
    <xf numFmtId="170" fontId="26" fillId="10" borderId="0" xfId="56" applyNumberFormat="1" applyFont="1" applyFill="1" applyAlignment="1">
      <alignment horizontal="center"/>
      <protection/>
    </xf>
    <xf numFmtId="170" fontId="26" fillId="33" borderId="0" xfId="56" applyNumberFormat="1" applyFont="1" applyFill="1" applyAlignment="1">
      <alignment horizontal="center"/>
      <protection/>
    </xf>
    <xf numFmtId="170" fontId="0" fillId="0" borderId="0" xfId="56" applyNumberFormat="1" applyFont="1" applyFill="1" applyAlignment="1">
      <alignment horizontal="right"/>
      <protection/>
    </xf>
    <xf numFmtId="170" fontId="0" fillId="0" borderId="0" xfId="56" applyNumberFormat="1" applyFont="1" applyAlignment="1">
      <alignment horizontal="right"/>
      <protection/>
    </xf>
    <xf numFmtId="170" fontId="0" fillId="0" borderId="20" xfId="56" applyNumberFormat="1" applyFont="1" applyBorder="1" applyAlignment="1">
      <alignment horizontal="right"/>
      <protection/>
    </xf>
    <xf numFmtId="165" fontId="25" fillId="0" borderId="0" xfId="56" applyNumberFormat="1" applyFont="1" applyAlignment="1">
      <alignment/>
      <protection/>
    </xf>
    <xf numFmtId="9" fontId="26" fillId="33" borderId="0" xfId="56" applyNumberFormat="1" applyFont="1" applyFill="1" applyAlignment="1">
      <alignment horizontal="center"/>
      <protection/>
    </xf>
    <xf numFmtId="165" fontId="27" fillId="0" borderId="0" xfId="56" applyNumberFormat="1" applyFont="1" applyAlignment="1">
      <alignment/>
      <protection/>
    </xf>
    <xf numFmtId="165" fontId="33" fillId="0" borderId="0" xfId="56" applyNumberFormat="1" applyFont="1" applyAlignment="1">
      <alignment/>
      <protection/>
    </xf>
    <xf numFmtId="165" fontId="0" fillId="0" borderId="0" xfId="56" applyNumberFormat="1" applyFont="1" applyAlignment="1">
      <alignment/>
      <protection/>
    </xf>
    <xf numFmtId="165" fontId="7" fillId="0" borderId="0" xfId="56" applyNumberFormat="1" applyFont="1" applyAlignment="1">
      <alignment/>
      <protection/>
    </xf>
    <xf numFmtId="165" fontId="8" fillId="0" borderId="0" xfId="56" applyNumberFormat="1" applyFont="1" applyAlignment="1">
      <alignment/>
      <protection/>
    </xf>
    <xf numFmtId="0" fontId="0" fillId="0" borderId="0" xfId="56" applyFont="1" applyAlignment="1">
      <alignment horizontal="left"/>
      <protection/>
    </xf>
    <xf numFmtId="0" fontId="4" fillId="34" borderId="0" xfId="56" applyNumberFormat="1" applyFont="1" applyFill="1" applyAlignment="1">
      <alignment horizontal="center" vertical="justify"/>
      <protection/>
    </xf>
    <xf numFmtId="0" fontId="26" fillId="10" borderId="0" xfId="56" applyNumberFormat="1" applyFont="1" applyFill="1" applyAlignment="1">
      <alignment horizontal="center"/>
      <protection/>
    </xf>
    <xf numFmtId="0" fontId="26" fillId="33" borderId="0" xfId="56" applyNumberFormat="1" applyFont="1" applyFill="1" applyAlignment="1">
      <alignment horizontal="center"/>
      <protection/>
    </xf>
    <xf numFmtId="170" fontId="25" fillId="3" borderId="0" xfId="56" applyNumberFormat="1" applyFont="1" applyFill="1" applyAlignment="1">
      <alignment/>
      <protection/>
    </xf>
    <xf numFmtId="170" fontId="27" fillId="3" borderId="0" xfId="56" applyNumberFormat="1" applyFont="1" applyFill="1" applyAlignment="1">
      <alignment/>
      <protection/>
    </xf>
    <xf numFmtId="168" fontId="58" fillId="0" borderId="0" xfId="0" applyNumberFormat="1" applyFont="1" applyAlignment="1">
      <alignment/>
    </xf>
    <xf numFmtId="170" fontId="58" fillId="0" borderId="0" xfId="56" applyNumberFormat="1" applyFont="1" applyAlignment="1">
      <alignment/>
      <protection/>
    </xf>
    <xf numFmtId="0" fontId="58" fillId="3" borderId="0" xfId="56" applyFont="1" applyFill="1" applyAlignment="1">
      <alignment horizontal="right"/>
      <protection/>
    </xf>
    <xf numFmtId="0" fontId="58" fillId="0" borderId="0" xfId="0" applyFont="1" applyAlignment="1">
      <alignment horizontal="right"/>
    </xf>
    <xf numFmtId="0" fontId="58" fillId="0" borderId="0" xfId="56" applyFont="1" applyAlignment="1">
      <alignment horizontal="right"/>
      <protection/>
    </xf>
    <xf numFmtId="0" fontId="58" fillId="0" borderId="0" xfId="0" applyFont="1" applyFill="1" applyAlignment="1">
      <alignment horizontal="center"/>
    </xf>
    <xf numFmtId="168" fontId="64" fillId="0" borderId="10" xfId="56" applyNumberFormat="1" applyFont="1" applyFill="1" applyBorder="1" applyAlignment="1">
      <alignment horizontal="center" vertical="center"/>
      <protection/>
    </xf>
    <xf numFmtId="168" fontId="28" fillId="35" borderId="10" xfId="56" applyNumberFormat="1" applyFont="1" applyFill="1" applyBorder="1" applyAlignment="1">
      <alignment vertical="center"/>
      <protection/>
    </xf>
    <xf numFmtId="168" fontId="28" fillId="35" borderId="17" xfId="56" applyNumberFormat="1" applyFont="1" applyFill="1" applyBorder="1" applyAlignment="1">
      <alignment vertical="center"/>
      <protection/>
    </xf>
    <xf numFmtId="168" fontId="28" fillId="35" borderId="15" xfId="56" applyNumberFormat="1" applyFont="1" applyFill="1" applyBorder="1" applyAlignment="1">
      <alignment vertical="center"/>
      <protection/>
    </xf>
    <xf numFmtId="168" fontId="28" fillId="35" borderId="21" xfId="56" applyNumberFormat="1" applyFont="1" applyFill="1" applyBorder="1" applyAlignment="1">
      <alignment vertical="center"/>
      <protection/>
    </xf>
    <xf numFmtId="168" fontId="28" fillId="35" borderId="22" xfId="56" applyNumberFormat="1" applyFont="1" applyFill="1" applyBorder="1" applyAlignment="1">
      <alignment vertical="center"/>
      <protection/>
    </xf>
    <xf numFmtId="168" fontId="28" fillId="35" borderId="23" xfId="56" applyNumberFormat="1" applyFont="1" applyFill="1" applyBorder="1" applyAlignment="1">
      <alignment vertical="center"/>
      <protection/>
    </xf>
    <xf numFmtId="168" fontId="28" fillId="35" borderId="24" xfId="56" applyNumberFormat="1" applyFont="1" applyFill="1" applyBorder="1" applyAlignment="1">
      <alignment vertical="center"/>
      <protection/>
    </xf>
    <xf numFmtId="0" fontId="29" fillId="35" borderId="14" xfId="56" applyFont="1" applyFill="1" applyBorder="1" applyAlignment="1">
      <alignment horizontal="left" vertical="center" indent="1"/>
      <protection/>
    </xf>
    <xf numFmtId="0" fontId="29" fillId="36" borderId="14" xfId="56" applyFont="1" applyFill="1" applyBorder="1" applyAlignment="1">
      <alignment horizontal="left" vertical="center" indent="1"/>
      <protection/>
    </xf>
    <xf numFmtId="0" fontId="29" fillId="37" borderId="14" xfId="56" applyFont="1" applyFill="1" applyBorder="1" applyAlignment="1">
      <alignment horizontal="left" vertical="center" indent="1"/>
      <protection/>
    </xf>
    <xf numFmtId="0" fontId="29" fillId="35" borderId="25" xfId="56" applyFont="1" applyFill="1" applyBorder="1" applyAlignment="1">
      <alignment horizontal="left" vertical="center" indent="1"/>
      <protection/>
    </xf>
    <xf numFmtId="3" fontId="0" fillId="0" borderId="0" xfId="56" applyNumberFormat="1" applyFont="1" applyAlignment="1">
      <alignment/>
      <protection/>
    </xf>
    <xf numFmtId="4" fontId="0" fillId="0" borderId="0" xfId="56" applyNumberFormat="1" applyFont="1" applyAlignment="1">
      <alignment/>
      <protection/>
    </xf>
    <xf numFmtId="169" fontId="0" fillId="0" borderId="0" xfId="56" applyNumberFormat="1" applyFont="1" applyAlignment="1">
      <alignment/>
      <protection/>
    </xf>
    <xf numFmtId="170" fontId="25" fillId="3" borderId="20" xfId="56" applyNumberFormat="1" applyFont="1" applyFill="1" applyBorder="1" applyAlignment="1">
      <alignment/>
      <protection/>
    </xf>
    <xf numFmtId="0" fontId="0" fillId="0" borderId="0" xfId="56" applyFont="1" applyFill="1" applyAlignment="1">
      <alignment horizontal="center"/>
      <protection/>
    </xf>
    <xf numFmtId="0" fontId="65" fillId="3" borderId="0" xfId="56" applyFont="1" applyFill="1" applyAlignment="1">
      <alignment horizontal="right"/>
      <protection/>
    </xf>
    <xf numFmtId="0" fontId="4" fillId="39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17" fontId="4" fillId="39" borderId="0" xfId="56" applyNumberFormat="1" applyFont="1" applyFill="1" applyAlignment="1">
      <alignment horizontal="center"/>
      <protection/>
    </xf>
    <xf numFmtId="0" fontId="66" fillId="0" borderId="0" xfId="56" applyFont="1" applyAlignment="1">
      <alignment horizontal="right"/>
      <protection/>
    </xf>
    <xf numFmtId="170" fontId="33" fillId="0" borderId="0" xfId="56" applyNumberFormat="1" applyFont="1" applyAlignment="1">
      <alignment/>
      <protection/>
    </xf>
    <xf numFmtId="170" fontId="33" fillId="2" borderId="0" xfId="56" applyNumberFormat="1" applyFont="1" applyFill="1" applyAlignment="1">
      <alignment/>
      <protection/>
    </xf>
    <xf numFmtId="168" fontId="33" fillId="0" borderId="0" xfId="56" applyNumberFormat="1" applyFont="1" applyFill="1" applyAlignment="1">
      <alignment/>
      <protection/>
    </xf>
    <xf numFmtId="165" fontId="0" fillId="0" borderId="0" xfId="58" applyNumberFormat="1" applyFont="1" applyAlignment="1">
      <alignment/>
    </xf>
    <xf numFmtId="170" fontId="25" fillId="37" borderId="0" xfId="56" applyNumberFormat="1" applyFont="1" applyFill="1" applyAlignment="1">
      <alignment/>
      <protection/>
    </xf>
    <xf numFmtId="0" fontId="4" fillId="0" borderId="0" xfId="54" applyFont="1" applyFill="1">
      <alignment/>
      <protection/>
    </xf>
    <xf numFmtId="0" fontId="0" fillId="0" borderId="0" xfId="55">
      <alignment/>
      <protection/>
    </xf>
    <xf numFmtId="0" fontId="0" fillId="0" borderId="0" xfId="56" applyFont="1" applyFill="1" applyAlignment="1">
      <alignment/>
      <protection/>
    </xf>
    <xf numFmtId="0" fontId="0" fillId="0" borderId="0" xfId="55" applyFont="1">
      <alignment/>
      <protection/>
    </xf>
    <xf numFmtId="168" fontId="0" fillId="0" borderId="0" xfId="55" applyNumberFormat="1" applyFill="1">
      <alignment/>
      <protection/>
    </xf>
    <xf numFmtId="0" fontId="0" fillId="0" borderId="0" xfId="55" applyFill="1" applyBorder="1">
      <alignment/>
      <protection/>
    </xf>
    <xf numFmtId="0" fontId="0" fillId="0" borderId="0" xfId="55" applyBorder="1">
      <alignment/>
      <protection/>
    </xf>
    <xf numFmtId="0" fontId="28" fillId="0" borderId="0" xfId="55" applyFont="1">
      <alignment/>
      <protection/>
    </xf>
    <xf numFmtId="0" fontId="64" fillId="0" borderId="0" xfId="55" applyFont="1" applyAlignment="1">
      <alignment horizontal="right"/>
      <protection/>
    </xf>
    <xf numFmtId="168" fontId="67" fillId="0" borderId="0" xfId="55" applyNumberFormat="1" applyFont="1" applyFill="1">
      <alignment/>
      <protection/>
    </xf>
    <xf numFmtId="0" fontId="0" fillId="0" borderId="0" xfId="55" applyFont="1" applyAlignment="1">
      <alignment horizontal="center"/>
      <protection/>
    </xf>
    <xf numFmtId="0" fontId="26" fillId="40" borderId="0" xfId="55" applyFont="1" applyFill="1" applyAlignment="1">
      <alignment horizontal="center"/>
      <protection/>
    </xf>
    <xf numFmtId="0" fontId="26" fillId="15" borderId="0" xfId="55" applyFont="1" applyFill="1" applyAlignment="1">
      <alignment horizontal="center"/>
      <protection/>
    </xf>
    <xf numFmtId="0" fontId="29" fillId="11" borderId="0" xfId="55" applyFont="1" applyFill="1" applyAlignment="1">
      <alignment horizontal="right"/>
      <protection/>
    </xf>
    <xf numFmtId="168" fontId="29" fillId="11" borderId="0" xfId="55" applyNumberFormat="1" applyFont="1" applyFill="1">
      <alignment/>
      <protection/>
    </xf>
    <xf numFmtId="165" fontId="4" fillId="11" borderId="0" xfId="55" applyNumberFormat="1" applyFont="1" applyFill="1">
      <alignment/>
      <protection/>
    </xf>
    <xf numFmtId="165" fontId="0" fillId="0" borderId="0" xfId="55" applyNumberFormat="1">
      <alignment/>
      <protection/>
    </xf>
    <xf numFmtId="0" fontId="29" fillId="8" borderId="0" xfId="55" applyFont="1" applyFill="1" applyAlignment="1">
      <alignment horizontal="right"/>
      <protection/>
    </xf>
    <xf numFmtId="168" fontId="29" fillId="8" borderId="0" xfId="55" applyNumberFormat="1" applyFont="1" applyFill="1">
      <alignment/>
      <protection/>
    </xf>
    <xf numFmtId="0" fontId="29" fillId="0" borderId="0" xfId="55" applyFont="1">
      <alignment/>
      <protection/>
    </xf>
    <xf numFmtId="0" fontId="28" fillId="13" borderId="0" xfId="55" applyFont="1" applyFill="1">
      <alignment/>
      <protection/>
    </xf>
    <xf numFmtId="168" fontId="29" fillId="13" borderId="0" xfId="55" applyNumberFormat="1" applyFont="1" applyFill="1">
      <alignment/>
      <protection/>
    </xf>
    <xf numFmtId="0" fontId="28" fillId="33" borderId="0" xfId="55" applyFont="1" applyFill="1">
      <alignment/>
      <protection/>
    </xf>
    <xf numFmtId="0" fontId="29" fillId="41" borderId="0" xfId="55" applyFont="1" applyFill="1" applyAlignment="1">
      <alignment horizontal="right"/>
      <protection/>
    </xf>
    <xf numFmtId="168" fontId="29" fillId="41" borderId="0" xfId="55" applyNumberFormat="1" applyFont="1" applyFill="1">
      <alignment/>
      <protection/>
    </xf>
    <xf numFmtId="165" fontId="8" fillId="0" borderId="0" xfId="55" applyNumberFormat="1" applyFont="1">
      <alignment/>
      <protection/>
    </xf>
    <xf numFmtId="170" fontId="29" fillId="13" borderId="0" xfId="55" applyNumberFormat="1" applyFont="1" applyFill="1">
      <alignment/>
      <protection/>
    </xf>
    <xf numFmtId="170" fontId="29" fillId="11" borderId="0" xfId="55" applyNumberFormat="1" applyFont="1" applyFill="1">
      <alignment/>
      <protection/>
    </xf>
    <xf numFmtId="168" fontId="64" fillId="37" borderId="0" xfId="56" applyNumberFormat="1" applyFont="1" applyFill="1" applyBorder="1" applyAlignment="1">
      <alignment vertical="center"/>
      <protection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0" fillId="42" borderId="0" xfId="0" applyFont="1" applyFill="1" applyAlignment="1">
      <alignment/>
    </xf>
    <xf numFmtId="0" fontId="25" fillId="42" borderId="0" xfId="0" applyFont="1" applyFill="1" applyAlignment="1">
      <alignment/>
    </xf>
    <xf numFmtId="170" fontId="4" fillId="18" borderId="0" xfId="56" applyNumberFormat="1" applyFont="1" applyFill="1" applyAlignment="1">
      <alignment horizontal="right"/>
      <protection/>
    </xf>
    <xf numFmtId="0" fontId="30" fillId="42" borderId="0" xfId="56" applyFont="1" applyFill="1" applyBorder="1" applyAlignment="1">
      <alignment horizontal="left"/>
      <protection/>
    </xf>
    <xf numFmtId="0" fontId="25" fillId="42" borderId="0" xfId="56" applyFont="1" applyFill="1" applyAlignment="1">
      <alignment/>
      <protection/>
    </xf>
    <xf numFmtId="166" fontId="25" fillId="42" borderId="0" xfId="56" applyNumberFormat="1" applyFont="1" applyFill="1" applyAlignment="1">
      <alignment/>
      <protection/>
    </xf>
    <xf numFmtId="0" fontId="30" fillId="42" borderId="0" xfId="56" applyFont="1" applyFill="1" applyAlignment="1">
      <alignment/>
      <protection/>
    </xf>
    <xf numFmtId="0" fontId="0" fillId="42" borderId="0" xfId="56" applyFont="1" applyFill="1" applyAlignment="1">
      <alignment horizontal="center"/>
      <protection/>
    </xf>
    <xf numFmtId="0" fontId="6" fillId="42" borderId="0" xfId="56" applyFont="1" applyFill="1" applyAlignment="1">
      <alignment/>
      <protection/>
    </xf>
    <xf numFmtId="0" fontId="29" fillId="43" borderId="26" xfId="56" applyFont="1" applyFill="1" applyBorder="1" applyAlignment="1">
      <alignment horizontal="center"/>
      <protection/>
    </xf>
    <xf numFmtId="0" fontId="29" fillId="43" borderId="27" xfId="56" applyFont="1" applyFill="1" applyBorder="1" applyAlignment="1">
      <alignment horizontal="center"/>
      <protection/>
    </xf>
    <xf numFmtId="0" fontId="29" fillId="43" borderId="28" xfId="56" applyFont="1" applyFill="1" applyBorder="1" applyAlignment="1">
      <alignment horizontal="center"/>
      <protection/>
    </xf>
    <xf numFmtId="0" fontId="29" fillId="43" borderId="10" xfId="56" applyFont="1" applyFill="1" applyBorder="1" applyAlignment="1">
      <alignment horizontal="center"/>
      <protection/>
    </xf>
    <xf numFmtId="0" fontId="29" fillId="43" borderId="0" xfId="56" applyFont="1" applyFill="1" applyBorder="1" applyAlignment="1">
      <alignment horizontal="center"/>
      <protection/>
    </xf>
    <xf numFmtId="0" fontId="29" fillId="43" borderId="15" xfId="56" applyFont="1" applyFill="1" applyBorder="1" applyAlignment="1">
      <alignment horizontal="center"/>
      <protection/>
    </xf>
    <xf numFmtId="0" fontId="29" fillId="43" borderId="11" xfId="56" applyFont="1" applyFill="1" applyBorder="1" applyAlignment="1">
      <alignment horizontal="center" vertical="center"/>
      <protection/>
    </xf>
    <xf numFmtId="0" fontId="29" fillId="43" borderId="13" xfId="56" applyFont="1" applyFill="1" applyBorder="1" applyAlignment="1">
      <alignment horizontal="center" vertical="center"/>
      <protection/>
    </xf>
    <xf numFmtId="0" fontId="29" fillId="43" borderId="29" xfId="56" applyFont="1" applyFill="1" applyBorder="1" applyAlignment="1">
      <alignment horizontal="center"/>
      <protection/>
    </xf>
    <xf numFmtId="0" fontId="38" fillId="0" borderId="0" xfId="56" applyFont="1" applyAlignment="1">
      <alignment horizontal="center"/>
      <protection/>
    </xf>
    <xf numFmtId="0" fontId="29" fillId="0" borderId="0" xfId="55" applyFont="1" applyAlignment="1">
      <alignment horizontal="center"/>
      <protection/>
    </xf>
    <xf numFmtId="0" fontId="29" fillId="43" borderId="30" xfId="56" applyFont="1" applyFill="1" applyBorder="1" applyAlignment="1">
      <alignment horizontal="center" vertical="center"/>
      <protection/>
    </xf>
    <xf numFmtId="0" fontId="29" fillId="43" borderId="14" xfId="56" applyFont="1" applyFill="1" applyBorder="1" applyAlignment="1">
      <alignment horizontal="center" vertical="center"/>
      <protection/>
    </xf>
    <xf numFmtId="0" fontId="29" fillId="43" borderId="31" xfId="56" applyFont="1" applyFill="1" applyBorder="1" applyAlignment="1">
      <alignment horizontal="center" vertical="center"/>
      <protection/>
    </xf>
    <xf numFmtId="0" fontId="29" fillId="0" borderId="0" xfId="56" applyFont="1" applyBorder="1" applyAlignment="1">
      <alignment horizontal="left" vertical="center" wrapText="1" inden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 3" xfId="55"/>
    <cellStyle name="Normal_10 enero 2005" xfId="56"/>
    <cellStyle name="Notas" xfId="57"/>
    <cellStyle name="Porcentaje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0093"/>
      <rgbColor rgb="00CC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C0C0C0"/>
      <rgbColor rgb="0099CCFF"/>
      <rgbColor rgb="00777777"/>
      <rgbColor rgb="00CC99FF"/>
      <rgbColor rgb="00969696"/>
      <rgbColor rgb="003366FF"/>
      <rgbColor rgb="0033CCCC"/>
      <rgbColor rgb="0000CC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 y Proyecto 2019,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por Subgrupo Tipo de Gasto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25"/>
          <c:y val="0.12175"/>
          <c:w val="0.9435"/>
          <c:h val="0.809"/>
        </c:manualLayout>
      </c:layout>
      <c:bar3DChart>
        <c:barDir val="col"/>
        <c:grouping val="standard"/>
        <c:varyColors val="0"/>
        <c:ser>
          <c:idx val="0"/>
          <c:order val="0"/>
          <c:tx>
            <c:v>Aprobado 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'!$B$14:$B$20</c:f>
              <c:numCache/>
            </c:numRef>
          </c:val>
          <c:shape val="box"/>
        </c:ser>
        <c:ser>
          <c:idx val="1"/>
          <c:order val="1"/>
          <c:tx>
            <c:v>Vigente 2018*</c:v>
          </c:tx>
          <c:spPr>
            <a:solidFill>
              <a:srgbClr val="00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'!$C$14:$C$20</c:f>
              <c:numCache/>
            </c:numRef>
          </c:val>
          <c:shape val="box"/>
        </c:ser>
        <c:ser>
          <c:idx val="3"/>
          <c:order val="2"/>
          <c:tx>
            <c:v>Recomendado 2019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'Subrupo de gasto '!$A$14:$A$20</c:f>
              <c:strCache/>
            </c:strRef>
          </c:cat>
          <c:val>
            <c:numRef>
              <c:f>'Subrupo de gasto '!$E$14:$E$20</c:f>
              <c:numCache/>
            </c:numRef>
          </c:val>
          <c:shape val="box"/>
        </c:ser>
        <c:shape val="box"/>
        <c:axId val="44532499"/>
        <c:axId val="65248172"/>
        <c:axId val="50362637"/>
      </c:bar3D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Q.</a:t>
                </a:r>
              </a:p>
            </c:rich>
          </c:tx>
          <c:layout>
            <c:manualLayout>
              <c:xMode val="factor"/>
              <c:yMode val="factor"/>
              <c:x val="-0.09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532499"/>
        <c:crossesAt val="1"/>
        <c:crossBetween val="between"/>
        <c:dispUnits/>
      </c:valAx>
      <c:serAx>
        <c:axId val="503626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CC0000"/>
                </a:solidFill>
              </a:defRPr>
            </a:pPr>
          </a:p>
        </c:txPr>
        <c:crossAx val="65248172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0875"/>
          <c:w val="0.484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99FF33">
        <a:alpha val="15000"/>
      </a:srgbClr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Proyecto de Presupuesto 2019,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Tipo de Gasto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12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5"/>
          <c:w val="0.9625"/>
          <c:h val="0.7545"/>
        </c:manualLayout>
      </c:layout>
      <c:bubbleChart>
        <c:varyColors val="0"/>
        <c:ser>
          <c:idx val="0"/>
          <c:order val="0"/>
          <c:tx>
            <c:v>Recomendado 2017</c:v>
          </c:tx>
          <c:spPr>
            <a:solidFill>
              <a:srgbClr val="FDEA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1"/>
            <c:showVal val="1"/>
            <c:showBubbleSize val="0"/>
            <c:showCatName val="1"/>
            <c:showSerName val="0"/>
            <c:showPercent val="0"/>
          </c:dLbls>
          <c:xVal>
            <c:strRef>
              <c:f>'Subrupo de gasto '!$A$6:$A$8</c:f>
              <c:strCache/>
            </c:strRef>
          </c:xVal>
          <c:yVal>
            <c:numRef>
              <c:f>'Subrupo de gasto '!$E$6:$E$8</c:f>
              <c:numCache/>
            </c:numRef>
          </c:yVal>
          <c:bubbleSize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  <c:bubble3D val="1"/>
        </c:ser>
        <c:axId val="50610550"/>
        <c:axId val="52841767"/>
      </c:bubbleChart>
      <c:val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41767"/>
        <c:crosses val="autoZero"/>
        <c:crossBetween val="midCat"/>
        <c:dispUnits/>
      </c:valAx>
      <c:valAx>
        <c:axId val="52841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610550"/>
        <c:crosses val="autoZero"/>
        <c:crossBetween val="midCat"/>
        <c:dispUnits/>
      </c:valAx>
      <c:spPr>
        <a:solidFill>
          <a:srgbClr val="EBF1DE"/>
        </a:solidFill>
        <a:ln w="12700">
          <a:solidFill>
            <a:srgbClr val="808000"/>
          </a:solidFill>
        </a:ln>
      </c:spPr>
    </c:plotArea>
    <c:plotVisOnly val="1"/>
    <c:dispBlanksAs val="gap"/>
    <c:showDLblsOverMax val="0"/>
  </c:chart>
  <c:spPr>
    <a:solidFill>
      <a:srgbClr val="99FF33">
        <a:alpha val="21000"/>
      </a:srgbClr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 y Proyecto 2019, por Finalidad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61"/>
          <c:y val="0.08225"/>
          <c:w val="0.83675"/>
          <c:h val="0.90775"/>
        </c:manualLayout>
      </c:layout>
      <c:bar3DChart>
        <c:barDir val="col"/>
        <c:grouping val="clustered"/>
        <c:varyColors val="0"/>
        <c:ser>
          <c:idx val="0"/>
          <c:order val="0"/>
          <c:tx>
            <c:v>Recomendado 2019</c:v>
          </c:tx>
          <c:spPr>
            <a:solidFill>
              <a:srgbClr val="00B0F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66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66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Finalidad!$C$8:$C$19</c:f>
              <c:numCache/>
            </c:numRef>
          </c:val>
          <c:shape val="cylinder"/>
        </c:ser>
        <c:ser>
          <c:idx val="1"/>
          <c:order val="1"/>
          <c:tx>
            <c:v>Vigente 2018*</c:v>
          </c:tx>
          <c:spPr>
            <a:solidFill>
              <a:srgbClr val="92D050"/>
            </a:solidFill>
            <a:ln w="3175">
              <a:solidFill>
                <a:srgbClr val="CC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3D69B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3D69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Finalidad!$E$8:$E$19</c:f>
              <c:numCache/>
            </c:numRef>
          </c:val>
          <c:shape val="cylinder"/>
        </c:ser>
        <c:ser>
          <c:idx val="2"/>
          <c:order val="2"/>
          <c:tx>
            <c:v>Aprobado 2018</c:v>
          </c:tx>
          <c:spPr>
            <a:solidFill>
              <a:srgbClr val="FFC000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Finalidad!$B$8:$B$19</c:f>
              <c:strCache/>
            </c:strRef>
          </c:cat>
          <c:val>
            <c:numRef>
              <c:f>Finalidad!$G$8:$G$19</c:f>
              <c:numCache/>
            </c:numRef>
          </c:val>
          <c:shape val="cylinder"/>
        </c:ser>
        <c:shape val="cylinder"/>
        <c:axId val="5813856"/>
        <c:axId val="52324705"/>
      </c:bar3DChart>
      <c:catAx>
        <c:axId val="581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Finalidad</a:t>
                </a:r>
              </a:p>
            </c:rich>
          </c:tx>
          <c:layout>
            <c:manualLayout>
              <c:xMode val="factor"/>
              <c:yMode val="factor"/>
              <c:x val="0.327"/>
              <c:y val="-0.15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</c:scaling>
        <c:axPos val="l"/>
        <c:majorGridlines>
          <c:spPr>
            <a:ln w="3175">
              <a:solidFill>
                <a:srgbClr val="993300"/>
              </a:solidFill>
            </a:ln>
          </c:spPr>
        </c:majorGridlines>
        <c:delete val="1"/>
        <c:majorTickMark val="out"/>
        <c:minorTickMark val="none"/>
        <c:tickLblPos val="none"/>
        <c:crossAx val="58138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885"/>
          <c:y val="0.957"/>
          <c:w val="0.290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99FF33">
        <a:alpha val="13000"/>
      </a:srgbClr>
    </a:solidFill>
    <a:ln w="3175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 y Proyecto 2019,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fuente de financiamiento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2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4975"/>
          <c:w val="0.947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tx>
            <c:v>Aprobado 2018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Financiamiento!$C$9:$C$15</c:f>
              <c:numCache/>
            </c:numRef>
          </c:val>
        </c:ser>
        <c:ser>
          <c:idx val="1"/>
          <c:order val="1"/>
          <c:tx>
            <c:v>Vigente 2018*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Financiamiento!$D$9:$D$15</c:f>
              <c:numCache/>
            </c:numRef>
          </c:val>
        </c:ser>
        <c:ser>
          <c:idx val="3"/>
          <c:order val="2"/>
          <c:tx>
            <c:v>Recomendado 2019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  <c:axId val="1160298"/>
        <c:axId val="10442683"/>
      </c:bar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2683"/>
        <c:crosses val="autoZero"/>
        <c:auto val="1"/>
        <c:lblOffset val="100"/>
        <c:tickLblSkip val="1"/>
        <c:noMultiLvlLbl val="0"/>
      </c:catAx>
      <c:valAx>
        <c:axId val="10442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602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B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9FF33">
        <a:alpha val="10000"/>
      </a:srgbClr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Proyecto 2019, por fuente de  financiamiento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 y porcentaje)</a:t>
            </a:r>
          </a:p>
        </c:rich>
      </c:tx>
      <c:layout>
        <c:manualLayout>
          <c:xMode val="factor"/>
          <c:yMode val="factor"/>
          <c:x val="0.026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"/>
          <c:y val="0.21375"/>
          <c:w val="0.66775"/>
          <c:h val="0.69575"/>
        </c:manualLayout>
      </c:layout>
      <c:doughnutChart>
        <c:varyColors val="1"/>
        <c:ser>
          <c:idx val="0"/>
          <c:order val="0"/>
          <c:tx>
            <c:v>Recomendado 2018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Recursos del Tesoro,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Q46,731.8,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52.1%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Afectación Específica, Q22,433.8,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25.0%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Recursos Propios, Q1,320.6,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Crédito Interno, Q15,252.6,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17.0%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Crédito Externo, Q3,764.1,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Donaciones Internas,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Q17.7,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0.0%
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Donaciones Externas,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Q254.5,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0.4%
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Financiamiento!$B$9:$B$15</c:f>
              <c:strCache/>
            </c:strRef>
          </c:cat>
          <c:val>
            <c:numRef>
              <c:f>Financiamiento!$F$9:$F$15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99FF33">
        <a:alpha val="20000"/>
      </a:srgbClr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Egresos 2018 y Proyecto 2019, por Institución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porcentaje)</a:t>
            </a:r>
          </a:p>
        </c:rich>
      </c:tx>
      <c:layout>
        <c:manualLayout>
          <c:xMode val="factor"/>
          <c:yMode val="factor"/>
          <c:x val="0.091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5"/>
          <c:y val="0.0855"/>
          <c:w val="0.829"/>
          <c:h val="0.87825"/>
        </c:manualLayout>
      </c:layout>
      <c:barChart>
        <c:barDir val="bar"/>
        <c:grouping val="clustered"/>
        <c:varyColors val="0"/>
        <c:ser>
          <c:idx val="5"/>
          <c:order val="0"/>
          <c:tx>
            <c:v>Aprobado 2018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Institución!$G$41:$G$59</c:f>
              <c:numCache/>
            </c:numRef>
          </c:val>
        </c:ser>
        <c:ser>
          <c:idx val="6"/>
          <c:order val="1"/>
          <c:tx>
            <c:v>Vigente 2018*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Institución!$H$41:$H$59</c:f>
              <c:numCache/>
            </c:numRef>
          </c:val>
        </c:ser>
        <c:ser>
          <c:idx val="7"/>
          <c:order val="2"/>
          <c:tx>
            <c:v>Recomendado 2019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Institución!$A$41:$A$59</c:f>
              <c:strCache/>
            </c:strRef>
          </c:cat>
          <c:val>
            <c:numRef>
              <c:f>Institución!$I$41:$I$59</c:f>
              <c:numCache/>
            </c:numRef>
          </c:val>
        </c:ser>
        <c:axId val="26875284"/>
        <c:axId val="40550965"/>
      </c:barChart>
      <c:catAx>
        <c:axId val="268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Entidad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0550965"/>
        <c:crosses val="autoZero"/>
        <c:auto val="1"/>
        <c:lblOffset val="100"/>
        <c:tickLblSkip val="1"/>
        <c:noMultiLvlLbl val="0"/>
      </c:catAx>
      <c:valAx>
        <c:axId val="40550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 del presupuesto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875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"/>
          <c:y val="0.74775"/>
          <c:w val="0.1515"/>
          <c:h val="0.1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99">
        <a:alpha val="17000"/>
      </a:srgbClr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 y  Proyecto 2019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 agrupación institucional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0.0095"/>
          <c:y val="0.003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545"/>
          <c:y val="0.174"/>
          <c:w val="0.92525"/>
          <c:h val="0.6745"/>
        </c:manualLayout>
      </c:layout>
      <c:bar3DChart>
        <c:barDir val="col"/>
        <c:grouping val="stacked"/>
        <c:varyColors val="0"/>
        <c:ser>
          <c:idx val="0"/>
          <c:order val="0"/>
          <c:tx>
            <c:v>Aprobado 2018</c:v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Institución!$B$93:$B$96</c:f>
              <c:numCache/>
            </c:numRef>
          </c:val>
          <c:shape val="box"/>
        </c:ser>
        <c:ser>
          <c:idx val="1"/>
          <c:order val="1"/>
          <c:tx>
            <c:v>Vigente 2018</c:v>
          </c:tx>
          <c:spPr>
            <a:solidFill>
              <a:srgbClr val="FFDD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Institución!$C$93:$C$96</c:f>
              <c:numCache/>
            </c:numRef>
          </c:val>
          <c:shape val="box"/>
        </c:ser>
        <c:ser>
          <c:idx val="2"/>
          <c:order val="2"/>
          <c:tx>
            <c:v>Recomendado 2019</c:v>
          </c:tx>
          <c:spPr>
            <a:solidFill>
              <a:srgbClr val="CC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Institución!$A$93:$A$96</c:f>
              <c:strCache/>
            </c:strRef>
          </c:cat>
          <c:val>
            <c:numRef>
              <c:f>Institución!$D$93:$D$96</c:f>
              <c:numCache/>
            </c:numRef>
          </c:val>
          <c:shape val="box"/>
        </c:ser>
        <c:overlap val="100"/>
        <c:shape val="box"/>
        <c:axId val="29414366"/>
        <c:axId val="63402703"/>
      </c:bar3D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402703"/>
        <c:crosses val="autoZero"/>
        <c:auto val="1"/>
        <c:lblOffset val="100"/>
        <c:tickLblSkip val="1"/>
        <c:noMultiLvlLbl val="0"/>
      </c:catAx>
      <c:valAx>
        <c:axId val="63402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414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"/>
          <c:y val="0.88125"/>
          <c:w val="0.692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DEADA"/>
        </a:solidFill>
        <a:ln w="3175">
          <a:noFill/>
        </a:ln>
      </c:spPr>
      <c:thickness val="0"/>
    </c:sideWall>
    <c:backWall>
      <c:spPr>
        <a:solidFill>
          <a:srgbClr val="FDEAD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99FF33">
        <a:alpha val="12000"/>
      </a:srgbClr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0.99175</cdr:y>
    </cdr:from>
    <cdr:to>
      <cdr:x>0.9935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6210300"/>
          <a:ext cx="78867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Vigente 2018* = Aprobado mediante Dto. 50-2016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sus ampliaciones en artículos 97 y 98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0.967</cdr:y>
    </cdr:from>
    <cdr:to>
      <cdr:x>0.998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5114925"/>
          <a:ext cx="6181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Vigente 2018* = Aprobado mediante Dto. 50-2016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sus ampliaciones en artículos 97 y 98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1181100</xdr:colOff>
      <xdr:row>0</xdr:row>
      <xdr:rowOff>142875</xdr:rowOff>
    </xdr:from>
    <xdr:to>
      <xdr:col>20</xdr:col>
      <xdr:colOff>95250</xdr:colOff>
      <xdr:row>41</xdr:row>
      <xdr:rowOff>57150</xdr:rowOff>
    </xdr:to>
    <xdr:graphicFrame>
      <xdr:nvGraphicFramePr>
        <xdr:cNvPr id="1" name="1 Gráfico"/>
        <xdr:cNvGraphicFramePr/>
      </xdr:nvGraphicFramePr>
      <xdr:xfrm>
        <a:off x="10001250" y="142875"/>
        <a:ext cx="9639300" cy="839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98</xdr:row>
      <xdr:rowOff>76200</xdr:rowOff>
    </xdr:from>
    <xdr:to>
      <xdr:col>4</xdr:col>
      <xdr:colOff>771525</xdr:colOff>
      <xdr:row>124</xdr:row>
      <xdr:rowOff>171450</xdr:rowOff>
    </xdr:to>
    <xdr:graphicFrame>
      <xdr:nvGraphicFramePr>
        <xdr:cNvPr id="2" name="3 Gráfico"/>
        <xdr:cNvGraphicFramePr/>
      </xdr:nvGraphicFramePr>
      <xdr:xfrm>
        <a:off x="533400" y="19954875"/>
        <a:ext cx="6181725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0.951</cdr:y>
    </cdr:from>
    <cdr:to>
      <cdr:x>0.641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4924425"/>
          <a:ext cx="411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  <cdr:relSizeAnchor xmlns:cdr="http://schemas.openxmlformats.org/drawingml/2006/chartDrawing">
    <cdr:from>
      <cdr:x>0.68725</cdr:x>
      <cdr:y>0.2675</cdr:y>
    </cdr:from>
    <cdr:to>
      <cdr:x>0.944</cdr:x>
      <cdr:y>0.3365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429125" y="1381125"/>
          <a:ext cx="1657350" cy="36195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Total: Q.89,775.1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80975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6448425" y="1052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25</xdr:row>
      <xdr:rowOff>28575</xdr:rowOff>
    </xdr:from>
    <xdr:to>
      <xdr:col>6</xdr:col>
      <xdr:colOff>523875</xdr:colOff>
      <xdr:row>63</xdr:row>
      <xdr:rowOff>85725</xdr:rowOff>
    </xdr:to>
    <xdr:graphicFrame>
      <xdr:nvGraphicFramePr>
        <xdr:cNvPr id="2" name="5 Gráfico"/>
        <xdr:cNvGraphicFramePr/>
      </xdr:nvGraphicFramePr>
      <xdr:xfrm>
        <a:off x="95250" y="4991100"/>
        <a:ext cx="79248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0</xdr:row>
      <xdr:rowOff>19050</xdr:rowOff>
    </xdr:from>
    <xdr:to>
      <xdr:col>14</xdr:col>
      <xdr:colOff>323850</xdr:colOff>
      <xdr:row>26</xdr:row>
      <xdr:rowOff>47625</xdr:rowOff>
    </xdr:to>
    <xdr:graphicFrame>
      <xdr:nvGraphicFramePr>
        <xdr:cNvPr id="3" name="9 Gráfico"/>
        <xdr:cNvGraphicFramePr/>
      </xdr:nvGraphicFramePr>
      <xdr:xfrm>
        <a:off x="8382000" y="1905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0.9985</cdr:y>
    </cdr:from>
    <cdr:to>
      <cdr:x>0.512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6267450"/>
          <a:ext cx="636270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Vigente 2018* = Aprobado mediante Dto. 50-2016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sus ampliaciones en artículos 97 y 98,  al 30 de agosto-2018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</xdr:row>
      <xdr:rowOff>104775</xdr:rowOff>
    </xdr:from>
    <xdr:to>
      <xdr:col>10</xdr:col>
      <xdr:colOff>695325</xdr:colOff>
      <xdr:row>59</xdr:row>
      <xdr:rowOff>57150</xdr:rowOff>
    </xdr:to>
    <xdr:graphicFrame>
      <xdr:nvGraphicFramePr>
        <xdr:cNvPr id="1" name="1 Gráfico"/>
        <xdr:cNvGraphicFramePr/>
      </xdr:nvGraphicFramePr>
      <xdr:xfrm>
        <a:off x="295275" y="4914900"/>
        <a:ext cx="123825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0.93325</cdr:y>
    </cdr:from>
    <cdr:to>
      <cdr:x>0.98375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991100"/>
          <a:ext cx="69913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Vigente 2018* = Aprobado mediante Dto. 50-2016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sus ampliaciones en artículos 97 y 98.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5143500"/>
          <a:ext cx="5686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85725</xdr:rowOff>
    </xdr:from>
    <xdr:to>
      <xdr:col>6</xdr:col>
      <xdr:colOff>133350</xdr:colOff>
      <xdr:row>52</xdr:row>
      <xdr:rowOff>95250</xdr:rowOff>
    </xdr:to>
    <xdr:graphicFrame>
      <xdr:nvGraphicFramePr>
        <xdr:cNvPr id="1" name="2 Gráfico"/>
        <xdr:cNvGraphicFramePr/>
      </xdr:nvGraphicFramePr>
      <xdr:xfrm>
        <a:off x="0" y="3781425"/>
        <a:ext cx="70866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3</xdr:row>
      <xdr:rowOff>0</xdr:rowOff>
    </xdr:from>
    <xdr:to>
      <xdr:col>12</xdr:col>
      <xdr:colOff>466725</xdr:colOff>
      <xdr:row>33</xdr:row>
      <xdr:rowOff>47625</xdr:rowOff>
    </xdr:to>
    <xdr:graphicFrame>
      <xdr:nvGraphicFramePr>
        <xdr:cNvPr id="2" name="3 Gráfico"/>
        <xdr:cNvGraphicFramePr/>
      </xdr:nvGraphicFramePr>
      <xdr:xfrm>
        <a:off x="7353300" y="647700"/>
        <a:ext cx="5581650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0.97175</cdr:y>
    </cdr:from>
    <cdr:to>
      <cdr:x>-0.00525</cdr:x>
      <cdr:y>0.974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8153400"/>
          <a:ext cx="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Vigente 2018* = Aprobado mediante Dto. 50-2016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sus ampliaciones en artículos 97 y 98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7.8515625" style="1" customWidth="1"/>
    <col min="2" max="2" width="20.421875" style="1" customWidth="1"/>
    <col min="3" max="3" width="16.140625" style="1" customWidth="1"/>
    <col min="4" max="4" width="16.00390625" style="1" customWidth="1"/>
    <col min="5" max="5" width="16.28125" style="1" customWidth="1"/>
    <col min="6" max="6" width="15.7109375" style="1" customWidth="1"/>
    <col min="7" max="7" width="12.7109375" style="1" customWidth="1"/>
    <col min="8" max="8" width="11.421875" style="1" customWidth="1"/>
    <col min="9" max="9" width="14.00390625" style="1" bestFit="1" customWidth="1"/>
    <col min="10" max="10" width="16.00390625" style="1" customWidth="1"/>
    <col min="11" max="11" width="15.7109375" style="1" bestFit="1" customWidth="1"/>
    <col min="12" max="12" width="12.57421875" style="1" bestFit="1" customWidth="1"/>
    <col min="13" max="16384" width="11.421875" style="1" customWidth="1"/>
  </cols>
  <sheetData>
    <row r="1" spans="1:8" ht="21">
      <c r="A1" s="170" t="s">
        <v>72</v>
      </c>
      <c r="B1" s="170"/>
      <c r="C1" s="171"/>
      <c r="D1" s="172"/>
      <c r="E1" s="171"/>
      <c r="F1" s="40"/>
      <c r="G1" s="40"/>
      <c r="H1" s="40"/>
    </row>
    <row r="2" spans="1:5" ht="15">
      <c r="A2" s="7"/>
      <c r="B2" s="104">
        <v>76989.5</v>
      </c>
      <c r="C2" s="104">
        <v>77921.4</v>
      </c>
      <c r="D2" s="3"/>
      <c r="E2" s="104">
        <v>89775.1</v>
      </c>
    </row>
    <row r="3" spans="1:5" ht="15">
      <c r="A3" s="3"/>
      <c r="B3" s="105" t="s">
        <v>86</v>
      </c>
      <c r="C3" s="105" t="s">
        <v>86</v>
      </c>
      <c r="D3" s="3"/>
      <c r="E3" s="107" t="s">
        <v>67</v>
      </c>
    </row>
    <row r="4" spans="1:6" ht="15">
      <c r="A4" s="3"/>
      <c r="B4" s="8" t="s">
        <v>13</v>
      </c>
      <c r="C4" s="8" t="s">
        <v>6</v>
      </c>
      <c r="D4" s="8" t="s">
        <v>7</v>
      </c>
      <c r="E4" s="5" t="s">
        <v>59</v>
      </c>
      <c r="F4" s="5" t="s">
        <v>59</v>
      </c>
    </row>
    <row r="5" spans="1:7" ht="15">
      <c r="A5" s="4"/>
      <c r="B5" s="8">
        <v>2018</v>
      </c>
      <c r="C5" s="8">
        <v>2018</v>
      </c>
      <c r="D5" s="62" t="s">
        <v>87</v>
      </c>
      <c r="E5" s="5">
        <v>2019</v>
      </c>
      <c r="F5" s="91" t="s">
        <v>75</v>
      </c>
      <c r="G5" s="2"/>
    </row>
    <row r="6" spans="1:7" ht="15">
      <c r="A6" s="3" t="s">
        <v>3</v>
      </c>
      <c r="B6" s="47">
        <f>+B14+B15+B16</f>
        <v>51236.8</v>
      </c>
      <c r="C6" s="47">
        <f>+C14+C15+C16</f>
        <v>51279.99681359</v>
      </c>
      <c r="D6" s="47">
        <f>+D14+D15+D16</f>
        <v>31572.247749950002</v>
      </c>
      <c r="E6" s="101">
        <f>+E14+E15+E16</f>
        <v>58200.13995</v>
      </c>
      <c r="F6" s="90">
        <f>+E6/$E$10</f>
        <v>0.6482884818300833</v>
      </c>
      <c r="G6" s="2"/>
    </row>
    <row r="7" spans="1:7" ht="15">
      <c r="A7" s="3" t="s">
        <v>4</v>
      </c>
      <c r="B7" s="47">
        <f>+B17+B18+B19</f>
        <v>13656.699999999999</v>
      </c>
      <c r="C7" s="47">
        <f>+C17+C18+C19</f>
        <v>14985.23535265</v>
      </c>
      <c r="D7" s="47">
        <f>+D17+D18+D19</f>
        <v>7177.77914728</v>
      </c>
      <c r="E7" s="101">
        <f>+E17+E18+E19</f>
        <v>17734.924055000003</v>
      </c>
      <c r="F7" s="90">
        <f>+E7/$E$10</f>
        <v>0.19754844233820054</v>
      </c>
      <c r="G7" s="2"/>
    </row>
    <row r="8" spans="1:6" ht="15">
      <c r="A8" s="3" t="s">
        <v>5</v>
      </c>
      <c r="B8" s="81">
        <f>+B20</f>
        <v>12096</v>
      </c>
      <c r="C8" s="81">
        <f>+C20</f>
        <v>11656.174042</v>
      </c>
      <c r="D8" s="81">
        <f>+D20</f>
        <v>6728.55355308</v>
      </c>
      <c r="E8" s="102">
        <f>+E20</f>
        <v>13840</v>
      </c>
      <c r="F8" s="92">
        <f>+E8/$E$10</f>
        <v>0.15416307583171632</v>
      </c>
    </row>
    <row r="9" spans="1:6" ht="15">
      <c r="A9" s="3"/>
      <c r="B9" s="47"/>
      <c r="C9" s="47"/>
      <c r="D9" s="47"/>
      <c r="E9" s="47"/>
      <c r="F9" s="6"/>
    </row>
    <row r="10" spans="1:7" ht="15">
      <c r="A10" s="3" t="s">
        <v>14</v>
      </c>
      <c r="B10" s="82">
        <f>SUM(B6:B8)</f>
        <v>76989.5</v>
      </c>
      <c r="C10" s="82">
        <f>SUM(C6:C8)</f>
        <v>77921.40620823999</v>
      </c>
      <c r="D10" s="82">
        <f>SUM(D6:D8)</f>
        <v>45478.58045031</v>
      </c>
      <c r="E10" s="82">
        <f>SUM(E6:E8)</f>
        <v>89775.064005</v>
      </c>
      <c r="F10" s="93">
        <f>SUM(F6:F8)</f>
        <v>1.0000000000000002</v>
      </c>
      <c r="G10" s="2"/>
    </row>
    <row r="11" spans="1:6" ht="15">
      <c r="A11" s="3"/>
      <c r="B11" s="83"/>
      <c r="C11" s="47"/>
      <c r="D11" s="47"/>
      <c r="E11" s="47"/>
      <c r="F11" s="1" t="s">
        <v>66</v>
      </c>
    </row>
    <row r="12" spans="1:6" ht="15">
      <c r="A12" s="3"/>
      <c r="B12" s="84" t="s">
        <v>13</v>
      </c>
      <c r="C12" s="85" t="s">
        <v>6</v>
      </c>
      <c r="D12" s="85" t="s">
        <v>7</v>
      </c>
      <c r="E12" s="86" t="s">
        <v>59</v>
      </c>
      <c r="F12" s="5" t="s">
        <v>59</v>
      </c>
    </row>
    <row r="13" spans="1:6" ht="24.75" customHeight="1">
      <c r="A13" s="3"/>
      <c r="B13" s="98">
        <v>2018</v>
      </c>
      <c r="C13" s="99">
        <v>2018</v>
      </c>
      <c r="D13" s="99" t="s">
        <v>87</v>
      </c>
      <c r="E13" s="100">
        <v>2019</v>
      </c>
      <c r="F13" s="100" t="s">
        <v>75</v>
      </c>
    </row>
    <row r="14" spans="1:7" ht="15">
      <c r="A14" s="3" t="s">
        <v>43</v>
      </c>
      <c r="B14" s="87">
        <v>6890.4</v>
      </c>
      <c r="C14" s="87">
        <v>7146.98114628</v>
      </c>
      <c r="D14" s="87">
        <v>3846.1594515</v>
      </c>
      <c r="E14" s="101">
        <v>8358.240001</v>
      </c>
      <c r="F14" s="94">
        <f>+E14/$E$23</f>
        <v>0.09310202218886181</v>
      </c>
      <c r="G14" s="94">
        <f>+F14+F15+F16</f>
        <v>0.6482884818300831</v>
      </c>
    </row>
    <row r="15" spans="1:6" ht="15">
      <c r="A15" s="3" t="s">
        <v>65</v>
      </c>
      <c r="B15" s="88">
        <v>26628.4</v>
      </c>
      <c r="C15" s="88">
        <v>26601.104406849998</v>
      </c>
      <c r="D15" s="88">
        <v>15714.47892946</v>
      </c>
      <c r="E15" s="101">
        <v>29998.611417</v>
      </c>
      <c r="F15" s="94">
        <f aca="true" t="shared" si="0" ref="F15:F20">+E15/$E$23</f>
        <v>0.33415304961887005</v>
      </c>
    </row>
    <row r="16" spans="1:6" ht="15">
      <c r="A16" s="3" t="s">
        <v>60</v>
      </c>
      <c r="B16" s="83">
        <v>17718</v>
      </c>
      <c r="C16" s="83">
        <v>17531.911260459998</v>
      </c>
      <c r="D16" s="83">
        <v>12011.609368989999</v>
      </c>
      <c r="E16" s="101">
        <v>19843.288532</v>
      </c>
      <c r="F16" s="94">
        <f t="shared" si="0"/>
        <v>0.2210334100223513</v>
      </c>
    </row>
    <row r="17" spans="1:7" ht="15">
      <c r="A17" s="3" t="s">
        <v>28</v>
      </c>
      <c r="B17" s="88">
        <v>3368.7</v>
      </c>
      <c r="C17" s="88">
        <v>4327.10739741</v>
      </c>
      <c r="D17" s="88">
        <v>1684.14670526</v>
      </c>
      <c r="E17" s="101">
        <v>5446.569751</v>
      </c>
      <c r="F17" s="94">
        <f t="shared" si="0"/>
        <v>0.060669071209981586</v>
      </c>
      <c r="G17" s="94">
        <f>+F17+F18+F19</f>
        <v>0.19754844233820046</v>
      </c>
    </row>
    <row r="18" spans="1:7" ht="15">
      <c r="A18" s="3" t="s">
        <v>16</v>
      </c>
      <c r="B18" s="88">
        <v>10166.4</v>
      </c>
      <c r="C18" s="88">
        <v>10607.59673824</v>
      </c>
      <c r="D18" s="88">
        <v>5485.25012195</v>
      </c>
      <c r="E18" s="101">
        <v>12237.989304</v>
      </c>
      <c r="F18" s="94">
        <f t="shared" si="0"/>
        <v>0.13631835788296856</v>
      </c>
      <c r="G18" s="97"/>
    </row>
    <row r="19" spans="1:6" ht="15">
      <c r="A19" s="3" t="s">
        <v>29</v>
      </c>
      <c r="B19" s="88">
        <v>121.6</v>
      </c>
      <c r="C19" s="88">
        <v>50.531217</v>
      </c>
      <c r="D19" s="88">
        <v>8.38232007</v>
      </c>
      <c r="E19" s="101">
        <v>50.365</v>
      </c>
      <c r="F19" s="94">
        <f t="shared" si="0"/>
        <v>0.0005610132452503173</v>
      </c>
    </row>
    <row r="20" spans="1:7" ht="15">
      <c r="A20" s="3" t="s">
        <v>5</v>
      </c>
      <c r="B20" s="89">
        <v>12096</v>
      </c>
      <c r="C20" s="89">
        <v>11656.174042</v>
      </c>
      <c r="D20" s="89">
        <v>6728.55355308</v>
      </c>
      <c r="E20" s="124">
        <v>13840</v>
      </c>
      <c r="F20" s="95">
        <f t="shared" si="0"/>
        <v>0.1541630758317163</v>
      </c>
      <c r="G20" s="94">
        <f>+F20</f>
        <v>0.1541630758317163</v>
      </c>
    </row>
    <row r="21" spans="1:6" ht="15">
      <c r="A21" s="3"/>
      <c r="B21" s="88"/>
      <c r="C21" s="81"/>
      <c r="D21" s="81"/>
      <c r="E21" s="87"/>
      <c r="F21" s="9"/>
    </row>
    <row r="22" spans="1:5" ht="15">
      <c r="A22" s="3"/>
      <c r="B22" s="83"/>
      <c r="C22" s="47"/>
      <c r="D22" s="47"/>
      <c r="E22" s="87"/>
    </row>
    <row r="23" spans="1:7" ht="15">
      <c r="A23" s="4" t="s">
        <v>18</v>
      </c>
      <c r="B23" s="74">
        <f>SUM(B14:B20)</f>
        <v>76989.5</v>
      </c>
      <c r="C23" s="74">
        <f>SUM(C14:C22)</f>
        <v>77921.40620823999</v>
      </c>
      <c r="D23" s="74">
        <f>SUM(D14:D22)</f>
        <v>45478.58045030999</v>
      </c>
      <c r="E23" s="169">
        <f>SUM(E14:E22)</f>
        <v>89775.06400500001</v>
      </c>
      <c r="F23" s="96">
        <f>SUM(F14:F20)</f>
        <v>0.9999999999999998</v>
      </c>
      <c r="G23" s="94">
        <f>SUM(G14:G20)</f>
        <v>0.9999999999999999</v>
      </c>
    </row>
    <row r="24" spans="1:5" ht="15">
      <c r="A24" s="3"/>
      <c r="B24" s="73"/>
      <c r="C24" s="73"/>
      <c r="D24" s="73"/>
      <c r="E24" s="73"/>
    </row>
    <row r="25" spans="1:5" ht="15">
      <c r="A25" s="61"/>
      <c r="B25" s="3"/>
      <c r="C25" s="3"/>
      <c r="D25" s="3"/>
      <c r="E25" s="3"/>
    </row>
    <row r="26" spans="1:5" ht="15">
      <c r="A26" s="49"/>
      <c r="B26" s="49"/>
      <c r="C26" s="50"/>
      <c r="D26" s="40"/>
      <c r="E26" s="51"/>
    </row>
    <row r="27" spans="1:5" ht="15">
      <c r="A27" s="50"/>
      <c r="B27" s="50"/>
      <c r="C27" s="50"/>
      <c r="D27" s="40"/>
      <c r="E27" s="51"/>
    </row>
    <row r="32" ht="12.75">
      <c r="J32" s="2"/>
    </row>
    <row r="33" spans="10:12" ht="12.75">
      <c r="J33" s="122"/>
      <c r="K33" s="123"/>
      <c r="L33" s="123"/>
    </row>
    <row r="34" spans="9:12" ht="12.75">
      <c r="I34" s="121"/>
      <c r="J34" s="122"/>
      <c r="K34" s="123"/>
      <c r="L34" s="123"/>
    </row>
    <row r="35" spans="9:12" ht="12.75">
      <c r="I35" s="121"/>
      <c r="J35" s="122"/>
      <c r="K35" s="123"/>
      <c r="L35" s="123"/>
    </row>
    <row r="36" spans="9:12" ht="12.75">
      <c r="I36" s="121"/>
      <c r="J36" s="122"/>
      <c r="K36" s="123"/>
      <c r="L36" s="123"/>
    </row>
    <row r="37" spans="9:12" ht="12.75">
      <c r="I37" s="121"/>
      <c r="J37" s="122"/>
      <c r="K37" s="123"/>
      <c r="L37" s="123"/>
    </row>
    <row r="38" spans="9:12" ht="12.75">
      <c r="I38" s="121"/>
      <c r="J38" s="122"/>
      <c r="K38" s="123"/>
      <c r="L38" s="123"/>
    </row>
    <row r="39" spans="9:12" ht="12.75">
      <c r="I39" s="121"/>
      <c r="J39" s="122"/>
      <c r="K39" s="123"/>
      <c r="L39" s="123"/>
    </row>
    <row r="40" spans="9:10" ht="12.75">
      <c r="I40" s="121"/>
      <c r="J40" s="122"/>
    </row>
  </sheetData>
  <sheetProtection/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landscape" r:id="rId2"/>
  <headerFooter alignWithMargins="0">
    <oddFooter>&amp;R&amp;"Arial,Negrita"&amp;13&amp;P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7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56.8515625" style="0" customWidth="1"/>
    <col min="3" max="3" width="14.7109375" style="0" customWidth="1"/>
    <col min="4" max="4" width="16.7109375" style="0" customWidth="1"/>
    <col min="5" max="5" width="14.28125" style="0" customWidth="1"/>
    <col min="6" max="6" width="16.421875" style="0" customWidth="1"/>
    <col min="7" max="7" width="13.8515625" style="0" customWidth="1"/>
    <col min="8" max="8" width="15.8515625" style="0" customWidth="1"/>
    <col min="9" max="9" width="15.00390625" style="0" customWidth="1"/>
    <col min="11" max="11" width="16.421875" style="0" bestFit="1" customWidth="1"/>
    <col min="12" max="13" width="12.57421875" style="0" bestFit="1" customWidth="1"/>
  </cols>
  <sheetData>
    <row r="1" spans="1:8" ht="21">
      <c r="A1" s="10"/>
      <c r="B1" s="167" t="s">
        <v>73</v>
      </c>
      <c r="C1" s="168"/>
      <c r="D1" s="71"/>
      <c r="E1" s="71"/>
      <c r="F1" s="71"/>
      <c r="H1" s="53"/>
    </row>
    <row r="2" spans="1:8" ht="21">
      <c r="A2" s="10"/>
      <c r="B2" s="60"/>
      <c r="C2" s="11"/>
      <c r="D2" s="11"/>
      <c r="E2" s="11"/>
      <c r="F2" s="11"/>
      <c r="G2" s="10"/>
      <c r="H2" s="10"/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">
      <c r="A5" s="10"/>
      <c r="B5" s="10"/>
      <c r="C5" s="10"/>
      <c r="D5" s="10"/>
      <c r="E5" s="10"/>
      <c r="F5" s="103">
        <v>77921.4</v>
      </c>
      <c r="G5" s="10"/>
      <c r="H5" s="103">
        <v>76989.4</v>
      </c>
    </row>
    <row r="6" spans="1:8" ht="15">
      <c r="A6" s="10"/>
      <c r="B6" s="10"/>
      <c r="C6" s="10"/>
      <c r="D6" s="108" t="s">
        <v>76</v>
      </c>
      <c r="E6" s="10"/>
      <c r="F6" s="106" t="s">
        <v>86</v>
      </c>
      <c r="G6" s="12"/>
      <c r="H6" s="106" t="s">
        <v>86</v>
      </c>
    </row>
    <row r="7" spans="1:8" ht="30">
      <c r="A7" s="10"/>
      <c r="B7" s="10"/>
      <c r="C7" s="14" t="s">
        <v>82</v>
      </c>
      <c r="D7" s="21" t="s">
        <v>81</v>
      </c>
      <c r="E7" s="20" t="s">
        <v>80</v>
      </c>
      <c r="F7" s="13" t="s">
        <v>79</v>
      </c>
      <c r="G7" s="22" t="s">
        <v>78</v>
      </c>
      <c r="H7" s="22" t="s">
        <v>77</v>
      </c>
    </row>
    <row r="8" spans="1:13" ht="20.25" customHeight="1">
      <c r="A8" s="10">
        <v>1</v>
      </c>
      <c r="B8" s="10" t="s">
        <v>36</v>
      </c>
      <c r="C8" s="15">
        <f>+D8/$D$21</f>
        <v>0.0663672088721652</v>
      </c>
      <c r="D8" s="166">
        <v>5958.120424</v>
      </c>
      <c r="E8" s="15">
        <f>+F8/$F$21</f>
        <v>0.06081897912511838</v>
      </c>
      <c r="F8" s="12">
        <v>4739.1</v>
      </c>
      <c r="G8" s="15">
        <f>+H8/$H$21</f>
        <v>0.0671857850745881</v>
      </c>
      <c r="H8" s="12">
        <v>5172.6</v>
      </c>
      <c r="I8" s="12"/>
      <c r="K8" s="165"/>
      <c r="L8" s="166"/>
      <c r="M8" s="166"/>
    </row>
    <row r="9" spans="1:13" ht="15">
      <c r="A9" s="10">
        <v>2</v>
      </c>
      <c r="B9" s="10" t="s">
        <v>0</v>
      </c>
      <c r="C9" s="15">
        <f aca="true" t="shared" si="0" ref="C9:C19">+D9/$D$21</f>
        <v>0.017098458598703976</v>
      </c>
      <c r="D9" s="166">
        <v>1535.015215</v>
      </c>
      <c r="E9" s="15">
        <f aca="true" t="shared" si="1" ref="E9:E19">+F9/$F$21</f>
        <v>0.018436527064452125</v>
      </c>
      <c r="F9" s="12">
        <v>1436.6</v>
      </c>
      <c r="G9" s="15">
        <f aca="true" t="shared" si="2" ref="G9:G19">+H9/$H$21</f>
        <v>0.017488099026490626</v>
      </c>
      <c r="H9" s="12">
        <v>1346.4</v>
      </c>
      <c r="I9" s="12"/>
      <c r="K9" s="165"/>
      <c r="L9" s="166"/>
      <c r="M9" s="166"/>
    </row>
    <row r="10" spans="1:13" ht="20.25" customHeight="1">
      <c r="A10" s="10">
        <v>3</v>
      </c>
      <c r="B10" s="10" t="s">
        <v>39</v>
      </c>
      <c r="C10" s="15">
        <f t="shared" si="0"/>
        <v>0.12355971457731289</v>
      </c>
      <c r="D10" s="166">
        <v>11092.581284</v>
      </c>
      <c r="E10" s="15">
        <f t="shared" si="1"/>
        <v>0.12565097649682883</v>
      </c>
      <c r="F10" s="12">
        <v>9790.9</v>
      </c>
      <c r="G10" s="15">
        <f t="shared" si="2"/>
        <v>0.13153092304794808</v>
      </c>
      <c r="H10" s="12">
        <v>10126.5</v>
      </c>
      <c r="I10" s="12"/>
      <c r="K10" s="165"/>
      <c r="L10" s="166"/>
      <c r="M10" s="166"/>
    </row>
    <row r="11" spans="1:13" ht="20.25" customHeight="1">
      <c r="A11" s="10">
        <v>4</v>
      </c>
      <c r="B11" s="10" t="s">
        <v>30</v>
      </c>
      <c r="C11" s="15">
        <f t="shared" si="0"/>
        <v>0.006487609220751989</v>
      </c>
      <c r="D11" s="166">
        <v>582.425533</v>
      </c>
      <c r="E11" s="15">
        <f t="shared" si="1"/>
        <v>0.011159963758351363</v>
      </c>
      <c r="F11" s="12">
        <v>869.6</v>
      </c>
      <c r="G11" s="15">
        <f t="shared" si="2"/>
        <v>0.006395677332623279</v>
      </c>
      <c r="H11" s="12">
        <v>492.4</v>
      </c>
      <c r="I11" s="12"/>
      <c r="K11" s="165"/>
      <c r="L11" s="166"/>
      <c r="M11" s="166"/>
    </row>
    <row r="12" spans="1:13" ht="15">
      <c r="A12" s="10">
        <v>5</v>
      </c>
      <c r="B12" s="10" t="s">
        <v>31</v>
      </c>
      <c r="C12" s="15">
        <f t="shared" si="0"/>
        <v>0.08628438716568332</v>
      </c>
      <c r="D12" s="166">
        <v>7746.18638</v>
      </c>
      <c r="E12" s="15">
        <f t="shared" si="1"/>
        <v>0.08408858157065965</v>
      </c>
      <c r="F12" s="12">
        <v>6552.3</v>
      </c>
      <c r="G12" s="15">
        <f t="shared" si="2"/>
        <v>0.07398541359536041</v>
      </c>
      <c r="H12" s="12">
        <v>5696.1</v>
      </c>
      <c r="I12" s="12"/>
      <c r="K12" s="165"/>
      <c r="L12" s="166"/>
      <c r="M12" s="166"/>
    </row>
    <row r="13" spans="1:13" ht="20.25" customHeight="1">
      <c r="A13" s="10">
        <v>6</v>
      </c>
      <c r="B13" s="10" t="s">
        <v>32</v>
      </c>
      <c r="C13" s="15">
        <f t="shared" si="0"/>
        <v>0.018003932194356326</v>
      </c>
      <c r="D13" s="166">
        <v>1616.304165</v>
      </c>
      <c r="E13" s="15">
        <f t="shared" si="1"/>
        <v>0.018218358499718944</v>
      </c>
      <c r="F13" s="12">
        <v>1419.6</v>
      </c>
      <c r="G13" s="15">
        <f t="shared" si="2"/>
        <v>0.016612654972431307</v>
      </c>
      <c r="H13" s="12">
        <v>1279</v>
      </c>
      <c r="I13" s="12"/>
      <c r="K13" s="165"/>
      <c r="L13" s="166"/>
      <c r="M13" s="166"/>
    </row>
    <row r="14" spans="1:13" ht="20.25" customHeight="1">
      <c r="A14" s="10">
        <v>7</v>
      </c>
      <c r="B14" s="10" t="s">
        <v>33</v>
      </c>
      <c r="C14" s="15">
        <f t="shared" si="0"/>
        <v>0.1022324049248241</v>
      </c>
      <c r="D14" s="166">
        <v>9177.920695</v>
      </c>
      <c r="E14" s="15">
        <f t="shared" si="1"/>
        <v>0.10383668671250773</v>
      </c>
      <c r="F14" s="12">
        <v>8091.1</v>
      </c>
      <c r="G14" s="15">
        <f t="shared" si="2"/>
        <v>0.10293741354340527</v>
      </c>
      <c r="H14" s="12">
        <v>7925.1</v>
      </c>
      <c r="I14" s="12"/>
      <c r="K14" s="165"/>
      <c r="L14" s="166"/>
      <c r="M14" s="166"/>
    </row>
    <row r="15" spans="1:13" ht="15">
      <c r="A15" s="10">
        <v>8</v>
      </c>
      <c r="B15" s="10" t="s">
        <v>1</v>
      </c>
      <c r="C15" s="15">
        <f t="shared" si="0"/>
        <v>0.08942905684812431</v>
      </c>
      <c r="D15" s="166">
        <v>8028.499302</v>
      </c>
      <c r="E15" s="15">
        <f t="shared" si="1"/>
        <v>0.0895787293349452</v>
      </c>
      <c r="F15" s="12">
        <v>6980.1</v>
      </c>
      <c r="G15" s="15">
        <f t="shared" si="2"/>
        <v>0.08959143779346534</v>
      </c>
      <c r="H15" s="12">
        <v>6897.6</v>
      </c>
      <c r="I15" s="12"/>
      <c r="K15" s="165"/>
      <c r="L15" s="166"/>
      <c r="M15" s="166"/>
    </row>
    <row r="16" spans="1:13" ht="20.25" customHeight="1">
      <c r="A16" s="10">
        <v>9</v>
      </c>
      <c r="B16" s="10" t="s">
        <v>54</v>
      </c>
      <c r="C16" s="15">
        <f t="shared" si="0"/>
        <v>0.01330021416637475</v>
      </c>
      <c r="D16" s="166">
        <v>1194.027578</v>
      </c>
      <c r="E16" s="15">
        <f t="shared" si="1"/>
        <v>0.014864979325320129</v>
      </c>
      <c r="F16" s="12">
        <v>1158.3</v>
      </c>
      <c r="G16" s="15">
        <f t="shared" si="2"/>
        <v>0.015055299748667025</v>
      </c>
      <c r="H16" s="12">
        <v>1159.1</v>
      </c>
      <c r="I16" s="12"/>
      <c r="K16" s="165"/>
      <c r="L16" s="166"/>
      <c r="M16" s="166"/>
    </row>
    <row r="17" spans="1:13" ht="15">
      <c r="A17" s="10">
        <v>10</v>
      </c>
      <c r="B17" s="10" t="s">
        <v>9</v>
      </c>
      <c r="C17" s="15">
        <f t="shared" si="0"/>
        <v>0.22681839253269703</v>
      </c>
      <c r="D17" s="166">
        <v>20362.635706</v>
      </c>
      <c r="E17" s="15">
        <f t="shared" si="1"/>
        <v>0.22557859586711737</v>
      </c>
      <c r="F17" s="12">
        <v>17577.4</v>
      </c>
      <c r="G17" s="15">
        <f t="shared" si="2"/>
        <v>0.22412147110969677</v>
      </c>
      <c r="H17" s="12">
        <v>17255</v>
      </c>
      <c r="I17" s="12"/>
      <c r="K17" s="165"/>
      <c r="L17" s="166"/>
      <c r="M17" s="166"/>
    </row>
    <row r="18" spans="1:13" ht="15">
      <c r="A18" s="10">
        <v>11</v>
      </c>
      <c r="B18" s="10" t="s">
        <v>34</v>
      </c>
      <c r="C18" s="15">
        <f t="shared" si="0"/>
        <v>0.0962555450587036</v>
      </c>
      <c r="D18" s="166">
        <v>8641.347718</v>
      </c>
      <c r="E18" s="15">
        <f t="shared" si="1"/>
        <v>0.09817970416342621</v>
      </c>
      <c r="F18" s="12">
        <v>7650.3</v>
      </c>
      <c r="G18" s="15">
        <f t="shared" si="2"/>
        <v>0.09798349125530105</v>
      </c>
      <c r="H18" s="12">
        <v>7543.7</v>
      </c>
      <c r="I18" s="12"/>
      <c r="K18" s="165"/>
      <c r="L18" s="166"/>
      <c r="M18" s="166"/>
    </row>
    <row r="19" spans="1:13" ht="20.25" customHeight="1">
      <c r="A19" s="10">
        <v>12</v>
      </c>
      <c r="B19" s="10" t="s">
        <v>35</v>
      </c>
      <c r="C19" s="15">
        <f t="shared" si="0"/>
        <v>0.15416307584030237</v>
      </c>
      <c r="D19" s="166">
        <v>13840</v>
      </c>
      <c r="E19" s="15">
        <f t="shared" si="1"/>
        <v>0.14958791808155397</v>
      </c>
      <c r="F19" s="12">
        <v>11656.1</v>
      </c>
      <c r="G19" s="15">
        <f t="shared" si="2"/>
        <v>0.15711233350002274</v>
      </c>
      <c r="H19" s="12">
        <v>12096</v>
      </c>
      <c r="I19" s="12"/>
      <c r="K19" s="165"/>
      <c r="L19" s="166"/>
      <c r="M19" s="166"/>
    </row>
    <row r="20" spans="1:13" ht="15">
      <c r="A20" s="10"/>
      <c r="B20" s="10"/>
      <c r="C20" s="15"/>
      <c r="D20" s="166">
        <v>89775.064</v>
      </c>
      <c r="E20" s="15"/>
      <c r="F20" s="12"/>
      <c r="G20" s="12"/>
      <c r="I20" s="12"/>
      <c r="K20" s="165"/>
      <c r="L20" s="166"/>
      <c r="M20" s="166"/>
    </row>
    <row r="21" spans="1:10" ht="15">
      <c r="A21" s="10"/>
      <c r="B21" s="16" t="s">
        <v>18</v>
      </c>
      <c r="C21" s="19">
        <f>SUM(C8:C19)</f>
        <v>0.9999999999999998</v>
      </c>
      <c r="D21" s="18">
        <f>SUM(D8:D19)</f>
        <v>89775.06400000001</v>
      </c>
      <c r="E21" s="17">
        <f>SUM(E8:E20)</f>
        <v>1</v>
      </c>
      <c r="F21" s="18">
        <f>SUM(F8:F19)</f>
        <v>77921.40000000001</v>
      </c>
      <c r="G21" s="19">
        <f>SUM(G8:G19)</f>
        <v>0.9999999999999999</v>
      </c>
      <c r="H21" s="18">
        <f>SUM(H8:H19)</f>
        <v>76989.5</v>
      </c>
      <c r="I21" s="72"/>
      <c r="J21" s="72"/>
    </row>
    <row r="22" spans="1:8" ht="15">
      <c r="A22" s="10"/>
      <c r="B22" s="10"/>
      <c r="C22" s="10"/>
      <c r="D22" s="10"/>
      <c r="E22" s="10"/>
      <c r="F22" s="12"/>
      <c r="G22" s="12"/>
      <c r="H22" s="12"/>
    </row>
    <row r="23" spans="1:8" ht="15">
      <c r="A23" s="10"/>
      <c r="B23" s="10"/>
      <c r="C23" s="10"/>
      <c r="D23" s="10"/>
      <c r="E23" s="10"/>
      <c r="F23" s="10"/>
      <c r="G23" s="12"/>
      <c r="H23" s="12"/>
    </row>
    <row r="24" spans="1:8" ht="15">
      <c r="A24" s="10"/>
      <c r="B24" s="61"/>
      <c r="C24" s="10"/>
      <c r="D24" s="10"/>
      <c r="E24" s="10"/>
      <c r="F24" s="10"/>
      <c r="G24" s="12"/>
      <c r="H24" s="12"/>
    </row>
    <row r="25" spans="1:8" ht="15">
      <c r="A25" s="10"/>
      <c r="B25" s="10"/>
      <c r="C25" s="10"/>
      <c r="D25" s="10"/>
      <c r="E25" s="10"/>
      <c r="F25" s="10"/>
      <c r="G25" s="12"/>
      <c r="H25" s="12"/>
    </row>
    <row r="26" spans="1:8" ht="15">
      <c r="A26" s="10"/>
      <c r="B26" s="10"/>
      <c r="C26" s="10"/>
      <c r="D26" s="10"/>
      <c r="E26" s="10"/>
      <c r="F26" s="10"/>
      <c r="G26" s="12"/>
      <c r="H26" s="12"/>
    </row>
    <row r="27" spans="1:8" ht="15">
      <c r="A27" s="10"/>
      <c r="B27" s="10"/>
      <c r="C27" s="10"/>
      <c r="D27" s="10"/>
      <c r="E27" s="10"/>
      <c r="F27" s="10"/>
      <c r="G27" s="12"/>
      <c r="H27" s="12"/>
    </row>
    <row r="70" ht="12.75">
      <c r="B70" s="5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66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customWidth="1"/>
    <col min="2" max="2" width="21.28125" style="1" customWidth="1"/>
    <col min="3" max="3" width="16.8515625" style="1" bestFit="1" customWidth="1"/>
    <col min="4" max="4" width="19.00390625" style="1" customWidth="1"/>
    <col min="5" max="5" width="17.57421875" style="1" customWidth="1"/>
    <col min="6" max="6" width="18.140625" style="1" customWidth="1"/>
    <col min="7" max="7" width="17.7109375" style="1" customWidth="1"/>
    <col min="8" max="8" width="19.28125" style="1" customWidth="1"/>
    <col min="9" max="13" width="11.421875" style="1" customWidth="1"/>
    <col min="14" max="17" width="16.421875" style="1" hidden="1" customWidth="1"/>
    <col min="18" max="18" width="0" style="1" hidden="1" customWidth="1"/>
    <col min="19" max="16384" width="11.421875" style="1" customWidth="1"/>
  </cols>
  <sheetData>
    <row r="1" spans="1:10" ht="21">
      <c r="A1" s="173" t="s">
        <v>88</v>
      </c>
      <c r="B1" s="171"/>
      <c r="C1" s="174"/>
      <c r="D1" s="174"/>
      <c r="E1" s="174"/>
      <c r="F1" s="174"/>
      <c r="G1" s="40"/>
      <c r="H1" s="40"/>
      <c r="I1" s="40"/>
      <c r="J1" s="40"/>
    </row>
    <row r="2" spans="1:6" ht="15">
      <c r="A2" s="3"/>
      <c r="B2" s="3"/>
      <c r="C2" s="104"/>
      <c r="D2" s="104"/>
      <c r="E2" s="125"/>
      <c r="F2" s="104"/>
    </row>
    <row r="3" spans="1:6" ht="15">
      <c r="A3" s="3"/>
      <c r="B3" s="3"/>
      <c r="C3" s="126" t="s">
        <v>67</v>
      </c>
      <c r="D3" s="126" t="s">
        <v>86</v>
      </c>
      <c r="E3" s="126" t="s">
        <v>86</v>
      </c>
      <c r="F3" s="126" t="s">
        <v>86</v>
      </c>
    </row>
    <row r="4" spans="1:6" ht="15">
      <c r="A4" s="3"/>
      <c r="B4" s="3"/>
      <c r="C4" s="127" t="s">
        <v>13</v>
      </c>
      <c r="D4" s="127" t="s">
        <v>6</v>
      </c>
      <c r="E4" s="127" t="s">
        <v>7</v>
      </c>
      <c r="F4" s="128" t="s">
        <v>59</v>
      </c>
    </row>
    <row r="5" spans="1:6" ht="15">
      <c r="A5" s="3"/>
      <c r="B5" s="3"/>
      <c r="C5" s="127">
        <v>2018</v>
      </c>
      <c r="D5" s="127">
        <v>2018</v>
      </c>
      <c r="E5" s="129">
        <v>43313</v>
      </c>
      <c r="F5" s="128">
        <v>2019</v>
      </c>
    </row>
    <row r="6" spans="1:6" ht="15">
      <c r="A6" s="3"/>
      <c r="B6" s="3"/>
      <c r="C6" s="130"/>
      <c r="D6" s="130"/>
      <c r="E6" s="130"/>
      <c r="F6" s="130"/>
    </row>
    <row r="7" spans="1:8" ht="15">
      <c r="A7" s="3"/>
      <c r="B7" s="4" t="s">
        <v>14</v>
      </c>
      <c r="C7" s="131">
        <f>SUM(C9:C15)</f>
        <v>76989.45099999999</v>
      </c>
      <c r="D7" s="132">
        <f>SUM(D9:D15)</f>
        <v>77921.40620824002</v>
      </c>
      <c r="E7" s="132">
        <f>SUM(E9:E15)</f>
        <v>45613.578849590005</v>
      </c>
      <c r="F7" s="132">
        <f>SUM(F9:F15)</f>
        <v>89775.06400000001</v>
      </c>
      <c r="H7" s="133"/>
    </row>
    <row r="8" spans="1:2" ht="15">
      <c r="A8" s="3"/>
      <c r="B8" s="3"/>
    </row>
    <row r="9" spans="1:18" ht="15">
      <c r="A9" s="3">
        <v>10</v>
      </c>
      <c r="B9" s="3" t="s">
        <v>89</v>
      </c>
      <c r="C9" s="47">
        <f aca="true" t="shared" si="0" ref="C9:F15">N9/1000000</f>
        <v>42177.76905</v>
      </c>
      <c r="D9" s="47">
        <f t="shared" si="0"/>
        <v>44527.3232061</v>
      </c>
      <c r="E9" s="47">
        <f t="shared" si="0"/>
        <v>26322.63973621</v>
      </c>
      <c r="F9" s="47">
        <f t="shared" si="0"/>
        <v>46731.755334</v>
      </c>
      <c r="G9" s="47"/>
      <c r="H9" s="47"/>
      <c r="N9" s="122">
        <v>42177769050</v>
      </c>
      <c r="O9" s="122">
        <v>44527323206.1</v>
      </c>
      <c r="P9" s="122">
        <v>26322639736.21</v>
      </c>
      <c r="Q9" s="122">
        <v>46731755334</v>
      </c>
      <c r="R9" s="134">
        <f aca="true" t="shared" si="1" ref="R9:R15">Q9/$Q$16</f>
        <v>0.5205427125510041</v>
      </c>
    </row>
    <row r="10" spans="1:18" ht="15">
      <c r="A10" s="3">
        <v>20</v>
      </c>
      <c r="B10" s="3" t="s">
        <v>90</v>
      </c>
      <c r="C10" s="47">
        <f t="shared" si="0"/>
        <v>19788.59295</v>
      </c>
      <c r="D10" s="47">
        <f t="shared" si="0"/>
        <v>19446.301917</v>
      </c>
      <c r="E10" s="47">
        <f t="shared" si="0"/>
        <v>11114.294426280001</v>
      </c>
      <c r="F10" s="47">
        <f t="shared" si="0"/>
        <v>22433.846666</v>
      </c>
      <c r="G10" s="47"/>
      <c r="H10" s="47"/>
      <c r="N10" s="122">
        <v>19788592950</v>
      </c>
      <c r="O10" s="122">
        <v>19446301917</v>
      </c>
      <c r="P10" s="122">
        <v>11114294426.28</v>
      </c>
      <c r="Q10" s="122">
        <v>22433846666</v>
      </c>
      <c r="R10" s="134">
        <f t="shared" si="1"/>
        <v>0.24988950902892143</v>
      </c>
    </row>
    <row r="11" spans="1:18" ht="15">
      <c r="A11" s="3">
        <v>30</v>
      </c>
      <c r="B11" s="3" t="s">
        <v>91</v>
      </c>
      <c r="C11" s="47">
        <f t="shared" si="0"/>
        <v>1302.084787</v>
      </c>
      <c r="D11" s="47">
        <f t="shared" si="0"/>
        <v>1043.988596</v>
      </c>
      <c r="E11" s="47">
        <f t="shared" si="0"/>
        <v>456.81313478</v>
      </c>
      <c r="F11" s="47">
        <f t="shared" si="0"/>
        <v>1320.578</v>
      </c>
      <c r="G11" s="47"/>
      <c r="H11" s="47"/>
      <c r="N11" s="122">
        <v>1302084787</v>
      </c>
      <c r="O11" s="122">
        <v>1043988596</v>
      </c>
      <c r="P11" s="122">
        <v>456813134.78</v>
      </c>
      <c r="Q11" s="122">
        <v>1320578000</v>
      </c>
      <c r="R11" s="134">
        <f t="shared" si="1"/>
        <v>0.01470985306120194</v>
      </c>
    </row>
    <row r="12" spans="1:18" ht="15">
      <c r="A12" s="3">
        <v>40</v>
      </c>
      <c r="B12" s="3" t="s">
        <v>92</v>
      </c>
      <c r="C12" s="47">
        <f t="shared" si="0"/>
        <v>10548.5</v>
      </c>
      <c r="D12" s="47">
        <f t="shared" si="0"/>
        <v>10023.840328819999</v>
      </c>
      <c r="E12" s="47">
        <f t="shared" si="0"/>
        <v>7032.764745760001</v>
      </c>
      <c r="F12" s="47">
        <f t="shared" si="0"/>
        <v>15252.646</v>
      </c>
      <c r="G12" s="47"/>
      <c r="H12" s="47"/>
      <c r="N12" s="122">
        <v>10548500000</v>
      </c>
      <c r="O12" s="122">
        <v>10023840328.82</v>
      </c>
      <c r="P12" s="122">
        <v>7032764745.76</v>
      </c>
      <c r="Q12" s="122">
        <v>15252646000</v>
      </c>
      <c r="R12" s="134">
        <f t="shared" si="1"/>
        <v>0.16989846980226045</v>
      </c>
    </row>
    <row r="13" spans="1:18" ht="15">
      <c r="A13" s="3">
        <v>50</v>
      </c>
      <c r="B13" s="3" t="s">
        <v>93</v>
      </c>
      <c r="C13" s="47">
        <f t="shared" si="0"/>
        <v>2580.748472</v>
      </c>
      <c r="D13" s="47">
        <f t="shared" si="0"/>
        <v>2485.60471932</v>
      </c>
      <c r="E13" s="47">
        <f t="shared" si="0"/>
        <v>577.69590782</v>
      </c>
      <c r="F13" s="47">
        <f t="shared" si="0"/>
        <v>3764.108</v>
      </c>
      <c r="G13" s="47"/>
      <c r="H13" s="47"/>
      <c r="N13" s="122">
        <v>2580748472</v>
      </c>
      <c r="O13" s="122">
        <v>2485604719.32</v>
      </c>
      <c r="P13" s="122">
        <v>577695907.82</v>
      </c>
      <c r="Q13" s="122">
        <v>3764108000</v>
      </c>
      <c r="R13" s="134">
        <f t="shared" si="1"/>
        <v>0.04192821293895151</v>
      </c>
    </row>
    <row r="14" spans="1:18" ht="15">
      <c r="A14" s="3">
        <v>60</v>
      </c>
      <c r="B14" s="3" t="s">
        <v>94</v>
      </c>
      <c r="C14" s="47">
        <f t="shared" si="0"/>
        <v>573.825741</v>
      </c>
      <c r="D14" s="47">
        <f t="shared" si="0"/>
        <v>381.567441</v>
      </c>
      <c r="E14" s="47">
        <f t="shared" si="0"/>
        <v>102.83736009</v>
      </c>
      <c r="F14" s="47">
        <f t="shared" si="0"/>
        <v>254.471</v>
      </c>
      <c r="G14" s="47"/>
      <c r="H14" s="47"/>
      <c r="N14" s="122">
        <v>573825741</v>
      </c>
      <c r="O14" s="122">
        <v>381567441</v>
      </c>
      <c r="P14" s="122">
        <v>102837360.09</v>
      </c>
      <c r="Q14" s="122">
        <v>254471000</v>
      </c>
      <c r="R14" s="134">
        <f t="shared" si="1"/>
        <v>0.002834539889606762</v>
      </c>
    </row>
    <row r="15" spans="1:18" ht="15">
      <c r="A15" s="3">
        <v>70</v>
      </c>
      <c r="B15" s="3" t="s">
        <v>95</v>
      </c>
      <c r="C15" s="47">
        <f t="shared" si="0"/>
        <v>17.93</v>
      </c>
      <c r="D15" s="47">
        <f t="shared" si="0"/>
        <v>12.78</v>
      </c>
      <c r="E15" s="47">
        <f t="shared" si="0"/>
        <v>6.533538650000001</v>
      </c>
      <c r="F15" s="47">
        <f t="shared" si="0"/>
        <v>17.659</v>
      </c>
      <c r="G15" s="135"/>
      <c r="H15" s="47"/>
      <c r="N15" s="122">
        <v>17930000</v>
      </c>
      <c r="O15" s="122">
        <v>12780000</v>
      </c>
      <c r="P15" s="122">
        <v>6533538.65</v>
      </c>
      <c r="Q15" s="122">
        <v>17659000</v>
      </c>
      <c r="R15" s="134">
        <f t="shared" si="1"/>
        <v>0.00019670272805374998</v>
      </c>
    </row>
    <row r="16" spans="1:17" ht="15">
      <c r="A16" s="3"/>
      <c r="B16" s="3"/>
      <c r="C16" s="6"/>
      <c r="D16" s="6"/>
      <c r="E16" s="6"/>
      <c r="F16" s="6"/>
      <c r="G16" s="6"/>
      <c r="Q16" s="122">
        <f>SUM(Q9:Q15)</f>
        <v>89775064000</v>
      </c>
    </row>
    <row r="17" spans="1:6" ht="15">
      <c r="A17" s="3"/>
      <c r="B17" s="3"/>
      <c r="C17" s="6"/>
      <c r="D17" s="6"/>
      <c r="E17" s="6"/>
      <c r="F17" s="6"/>
    </row>
    <row r="18" spans="1:6" ht="15">
      <c r="A18" s="61"/>
      <c r="B18" s="3"/>
      <c r="C18" s="47"/>
      <c r="D18" s="47"/>
      <c r="E18" s="47"/>
      <c r="F18" s="47"/>
    </row>
    <row r="19" spans="1:5" ht="15">
      <c r="A19" s="3"/>
      <c r="B19" s="3"/>
      <c r="E19" s="2"/>
    </row>
    <row r="20" spans="1:2" ht="12.75">
      <c r="A20" s="40"/>
      <c r="B20" s="40"/>
    </row>
    <row r="34" spans="3:7" ht="12.75">
      <c r="C34" s="136"/>
      <c r="D34" s="136"/>
      <c r="E34" s="136"/>
      <c r="F34" s="136"/>
      <c r="G34" s="40"/>
    </row>
    <row r="66" spans="1:2" ht="12.75">
      <c r="A66" s="136"/>
      <c r="B66" s="4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9.140625" style="137" customWidth="1"/>
    <col min="2" max="2" width="12.7109375" style="137" customWidth="1"/>
    <col min="3" max="3" width="12.00390625" style="137" customWidth="1"/>
    <col min="4" max="4" width="15.28125" style="137" customWidth="1"/>
    <col min="5" max="5" width="12.140625" style="137" customWidth="1"/>
    <col min="6" max="6" width="12.28125" style="137" customWidth="1"/>
    <col min="7" max="7" width="18.7109375" style="137" customWidth="1"/>
    <col min="8" max="8" width="17.8515625" style="137" customWidth="1"/>
    <col min="9" max="9" width="17.28125" style="137" customWidth="1"/>
    <col min="10" max="16384" width="11.421875" style="137" customWidth="1"/>
  </cols>
  <sheetData>
    <row r="1" spans="1:6" ht="20.25">
      <c r="A1" s="175" t="s">
        <v>74</v>
      </c>
      <c r="B1" s="175"/>
      <c r="C1" s="175"/>
      <c r="D1" s="175"/>
      <c r="E1" s="66"/>
      <c r="F1" s="66"/>
    </row>
    <row r="2" spans="1:6" ht="12.75">
      <c r="A2" s="138"/>
      <c r="B2" s="138"/>
      <c r="C2" s="138"/>
      <c r="D2" s="138"/>
      <c r="E2" s="138"/>
      <c r="F2" s="138"/>
    </row>
    <row r="6" ht="12.75">
      <c r="A6" s="139"/>
    </row>
    <row r="7" spans="1:6" ht="18.75">
      <c r="A7" s="185" t="s">
        <v>83</v>
      </c>
      <c r="B7" s="185"/>
      <c r="C7" s="185"/>
      <c r="D7" s="185"/>
      <c r="E7" s="185"/>
      <c r="F7" s="185"/>
    </row>
    <row r="8" spans="1:6" ht="18.75">
      <c r="A8" s="185" t="s">
        <v>61</v>
      </c>
      <c r="B8" s="185"/>
      <c r="C8" s="185"/>
      <c r="D8" s="185"/>
      <c r="E8" s="185"/>
      <c r="F8" s="185"/>
    </row>
    <row r="9" spans="1:6" ht="16.5" thickBot="1">
      <c r="A9" s="186" t="s">
        <v>27</v>
      </c>
      <c r="B9" s="186"/>
      <c r="C9" s="186"/>
      <c r="D9" s="186"/>
      <c r="E9" s="186"/>
      <c r="F9" s="186"/>
    </row>
    <row r="10" spans="1:6" ht="15.75">
      <c r="A10" s="187" t="s">
        <v>12</v>
      </c>
      <c r="B10" s="176" t="s">
        <v>42</v>
      </c>
      <c r="C10" s="177" t="s">
        <v>41</v>
      </c>
      <c r="D10" s="176" t="s">
        <v>40</v>
      </c>
      <c r="E10" s="178" t="s">
        <v>55</v>
      </c>
      <c r="F10" s="178" t="s">
        <v>70</v>
      </c>
    </row>
    <row r="11" spans="1:6" ht="15.75">
      <c r="A11" s="188"/>
      <c r="B11" s="179" t="s">
        <v>13</v>
      </c>
      <c r="C11" s="180" t="s">
        <v>6</v>
      </c>
      <c r="D11" s="179" t="s">
        <v>59</v>
      </c>
      <c r="E11" s="181" t="s">
        <v>63</v>
      </c>
      <c r="F11" s="181" t="s">
        <v>63</v>
      </c>
    </row>
    <row r="12" spans="1:6" ht="15.75">
      <c r="A12" s="189"/>
      <c r="B12" s="182">
        <v>2018</v>
      </c>
      <c r="C12" s="183" t="s">
        <v>84</v>
      </c>
      <c r="D12" s="182">
        <v>2019</v>
      </c>
      <c r="E12" s="184" t="s">
        <v>69</v>
      </c>
      <c r="F12" s="184" t="s">
        <v>64</v>
      </c>
    </row>
    <row r="13" spans="1:6" ht="15.75">
      <c r="A13" s="54"/>
      <c r="B13" s="109"/>
      <c r="C13" s="109"/>
      <c r="D13" s="109"/>
      <c r="E13" s="109"/>
      <c r="F13" s="80"/>
    </row>
    <row r="14" spans="1:8" ht="15.75">
      <c r="A14" s="75" t="s">
        <v>14</v>
      </c>
      <c r="B14" s="76">
        <f>SUM(B16:B34)</f>
        <v>76989.5</v>
      </c>
      <c r="C14" s="77">
        <f>SUM(C16:C34)</f>
        <v>77921.38059424</v>
      </c>
      <c r="D14" s="78">
        <f>SUM(D16:D34)</f>
        <v>89775.06900000002</v>
      </c>
      <c r="E14" s="78">
        <f>SUM(E16:E34)</f>
        <v>12785.569000000001</v>
      </c>
      <c r="F14" s="78">
        <f>SUM(F16:F34)</f>
        <v>11853.688405759998</v>
      </c>
      <c r="G14" s="63"/>
      <c r="H14" s="64"/>
    </row>
    <row r="15" spans="1:8" ht="15.75">
      <c r="A15" s="55"/>
      <c r="B15" s="23"/>
      <c r="C15" s="67"/>
      <c r="D15" s="56"/>
      <c r="E15" s="56"/>
      <c r="F15" s="56"/>
      <c r="G15" s="140"/>
      <c r="H15" s="141"/>
    </row>
    <row r="16" spans="1:8" ht="15.75">
      <c r="A16" s="117" t="s">
        <v>11</v>
      </c>
      <c r="B16" s="110">
        <v>207</v>
      </c>
      <c r="C16" s="111">
        <v>238.7</v>
      </c>
      <c r="D16" s="112">
        <v>234</v>
      </c>
      <c r="E16" s="112">
        <f>+D16-B16</f>
        <v>27</v>
      </c>
      <c r="F16" s="112">
        <f>+D16-C16</f>
        <v>-4.699999999999989</v>
      </c>
      <c r="G16" s="43"/>
      <c r="H16" s="141"/>
    </row>
    <row r="17" spans="1:8" ht="15.75">
      <c r="A17" s="118" t="s">
        <v>15</v>
      </c>
      <c r="B17" s="24">
        <v>442.7</v>
      </c>
      <c r="C17" s="67">
        <v>453.7</v>
      </c>
      <c r="D17" s="57">
        <v>521</v>
      </c>
      <c r="E17" s="79">
        <f aca="true" t="shared" si="0" ref="E17:E34">+D17-B17</f>
        <v>78.30000000000001</v>
      </c>
      <c r="F17" s="79">
        <f aca="true" t="shared" si="1" ref="F17:F34">+D17-C17</f>
        <v>67.30000000000001</v>
      </c>
      <c r="G17" s="43"/>
      <c r="H17" s="141"/>
    </row>
    <row r="18" spans="1:8" ht="15.75">
      <c r="A18" s="117" t="s">
        <v>19</v>
      </c>
      <c r="B18" s="110">
        <v>5465.6</v>
      </c>
      <c r="C18" s="111">
        <v>5070.3</v>
      </c>
      <c r="D18" s="112">
        <v>5639.6</v>
      </c>
      <c r="E18" s="112">
        <f t="shared" si="0"/>
        <v>174</v>
      </c>
      <c r="F18" s="112">
        <f t="shared" si="1"/>
        <v>569.3000000000002</v>
      </c>
      <c r="G18" s="43"/>
      <c r="H18" s="141"/>
    </row>
    <row r="19" spans="1:8" ht="15.75">
      <c r="A19" s="118" t="s">
        <v>56</v>
      </c>
      <c r="B19" s="24">
        <v>1908.3</v>
      </c>
      <c r="C19" s="67">
        <v>2083.7</v>
      </c>
      <c r="D19" s="57">
        <v>2371.995</v>
      </c>
      <c r="E19" s="79">
        <f t="shared" si="0"/>
        <v>463.69499999999994</v>
      </c>
      <c r="F19" s="79">
        <f t="shared" si="1"/>
        <v>288.2950000000001</v>
      </c>
      <c r="G19" s="43"/>
      <c r="H19" s="141"/>
    </row>
    <row r="20" spans="1:8" ht="15.75">
      <c r="A20" s="117" t="s">
        <v>37</v>
      </c>
      <c r="B20" s="110">
        <v>359.6</v>
      </c>
      <c r="C20" s="111">
        <v>354.6</v>
      </c>
      <c r="D20" s="112">
        <v>390.9</v>
      </c>
      <c r="E20" s="112">
        <f t="shared" si="0"/>
        <v>31.299999999999955</v>
      </c>
      <c r="F20" s="112">
        <f t="shared" si="1"/>
        <v>36.299999999999955</v>
      </c>
      <c r="G20" s="43"/>
      <c r="H20" s="141"/>
    </row>
    <row r="21" spans="1:8" ht="15.75">
      <c r="A21" s="118" t="s">
        <v>9</v>
      </c>
      <c r="B21" s="24">
        <v>13937.3</v>
      </c>
      <c r="C21" s="67">
        <v>14077.2</v>
      </c>
      <c r="D21" s="57">
        <v>16677.658425</v>
      </c>
      <c r="E21" s="79">
        <f t="shared" si="0"/>
        <v>2740.358425000002</v>
      </c>
      <c r="F21" s="79">
        <f t="shared" si="1"/>
        <v>2600.4584250000007</v>
      </c>
      <c r="G21" s="43"/>
      <c r="H21" s="141"/>
    </row>
    <row r="22" spans="1:8" ht="15.75">
      <c r="A22" s="117" t="s">
        <v>8</v>
      </c>
      <c r="B22" s="110">
        <v>6897.1</v>
      </c>
      <c r="C22" s="111">
        <v>7005.339489</v>
      </c>
      <c r="D22" s="112">
        <v>7850</v>
      </c>
      <c r="E22" s="112">
        <f t="shared" si="0"/>
        <v>952.8999999999996</v>
      </c>
      <c r="F22" s="112">
        <f t="shared" si="1"/>
        <v>844.660511</v>
      </c>
      <c r="G22" s="43"/>
      <c r="H22" s="141"/>
    </row>
    <row r="23" spans="1:8" ht="15.75">
      <c r="A23" s="118" t="s">
        <v>57</v>
      </c>
      <c r="B23" s="24">
        <v>664.3</v>
      </c>
      <c r="C23" s="67">
        <v>650.323623</v>
      </c>
      <c r="D23" s="57">
        <v>709.2</v>
      </c>
      <c r="E23" s="79">
        <f t="shared" si="0"/>
        <v>44.90000000000009</v>
      </c>
      <c r="F23" s="79">
        <f t="shared" si="1"/>
        <v>58.87637700000005</v>
      </c>
      <c r="G23" s="43"/>
      <c r="H23" s="141"/>
    </row>
    <row r="24" spans="1:8" ht="15.75">
      <c r="A24" s="117" t="s">
        <v>20</v>
      </c>
      <c r="B24" s="110">
        <v>679.7</v>
      </c>
      <c r="C24" s="111">
        <v>399.9</v>
      </c>
      <c r="D24" s="112">
        <v>391.9</v>
      </c>
      <c r="E24" s="112">
        <f t="shared" si="0"/>
        <v>-287.80000000000007</v>
      </c>
      <c r="F24" s="112">
        <f t="shared" si="1"/>
        <v>-8</v>
      </c>
      <c r="G24" s="43"/>
      <c r="H24" s="141"/>
    </row>
    <row r="25" spans="1:8" ht="15.75">
      <c r="A25" s="118" t="s">
        <v>21</v>
      </c>
      <c r="B25" s="24">
        <v>1085.3</v>
      </c>
      <c r="C25" s="67">
        <v>1382.765022</v>
      </c>
      <c r="D25" s="57">
        <v>1370.8</v>
      </c>
      <c r="E25" s="79">
        <f t="shared" si="0"/>
        <v>285.5</v>
      </c>
      <c r="F25" s="79">
        <f t="shared" si="1"/>
        <v>-11.96502200000009</v>
      </c>
      <c r="G25" s="43"/>
      <c r="H25" s="141"/>
    </row>
    <row r="26" spans="1:8" ht="15.75">
      <c r="A26" s="117" t="s">
        <v>22</v>
      </c>
      <c r="B26" s="110">
        <v>4098.1</v>
      </c>
      <c r="C26" s="111">
        <v>4920.6</v>
      </c>
      <c r="D26" s="112">
        <v>6581.4</v>
      </c>
      <c r="E26" s="112">
        <f t="shared" si="0"/>
        <v>2483.2999999999993</v>
      </c>
      <c r="F26" s="112">
        <f t="shared" si="1"/>
        <v>1660.7999999999993</v>
      </c>
      <c r="G26" s="43"/>
      <c r="H26" s="141"/>
    </row>
    <row r="27" spans="1:8" ht="15.75">
      <c r="A27" s="118" t="s">
        <v>23</v>
      </c>
      <c r="B27" s="24">
        <v>80.8</v>
      </c>
      <c r="C27" s="67">
        <v>70.8</v>
      </c>
      <c r="D27" s="57">
        <v>85</v>
      </c>
      <c r="E27" s="79">
        <f t="shared" si="0"/>
        <v>4.200000000000003</v>
      </c>
      <c r="F27" s="79">
        <f t="shared" si="1"/>
        <v>14.200000000000003</v>
      </c>
      <c r="G27" s="43"/>
      <c r="H27" s="141"/>
    </row>
    <row r="28" spans="1:8" ht="15.75">
      <c r="A28" s="117" t="s">
        <v>10</v>
      </c>
      <c r="B28" s="110">
        <v>559.3</v>
      </c>
      <c r="C28" s="111">
        <v>565.722926</v>
      </c>
      <c r="D28" s="112">
        <v>566.8</v>
      </c>
      <c r="E28" s="112">
        <f t="shared" si="0"/>
        <v>7.5</v>
      </c>
      <c r="F28" s="112">
        <f t="shared" si="1"/>
        <v>1.077073999999925</v>
      </c>
      <c r="G28" s="43"/>
      <c r="H28" s="141"/>
    </row>
    <row r="29" spans="1:8" ht="15.75">
      <c r="A29" s="118" t="s">
        <v>38</v>
      </c>
      <c r="B29" s="24">
        <v>1312.2</v>
      </c>
      <c r="C29" s="67">
        <v>1445.916071</v>
      </c>
      <c r="D29" s="57">
        <v>1568.047</v>
      </c>
      <c r="E29" s="79">
        <f t="shared" si="0"/>
        <v>255.84699999999998</v>
      </c>
      <c r="F29" s="79">
        <f t="shared" si="1"/>
        <v>122.13092899999992</v>
      </c>
      <c r="G29" s="43"/>
      <c r="H29" s="141"/>
    </row>
    <row r="30" spans="1:8" ht="15.75">
      <c r="A30" s="117" t="s">
        <v>24</v>
      </c>
      <c r="B30" s="110">
        <v>172</v>
      </c>
      <c r="C30" s="111">
        <v>151.9</v>
      </c>
      <c r="D30" s="112">
        <v>173.3</v>
      </c>
      <c r="E30" s="112">
        <f t="shared" si="0"/>
        <v>1.3000000000000114</v>
      </c>
      <c r="F30" s="112">
        <f t="shared" si="1"/>
        <v>21.400000000000006</v>
      </c>
      <c r="G30" s="43"/>
      <c r="H30" s="141"/>
    </row>
    <row r="31" spans="1:8" ht="15.75">
      <c r="A31" s="118" t="s">
        <v>58</v>
      </c>
      <c r="B31" s="24">
        <v>26019</v>
      </c>
      <c r="C31" s="67">
        <v>26230.57697124</v>
      </c>
      <c r="D31" s="57">
        <v>29595.368575</v>
      </c>
      <c r="E31" s="79">
        <f t="shared" si="0"/>
        <v>3576.3685750000004</v>
      </c>
      <c r="F31" s="79">
        <f t="shared" si="1"/>
        <v>3364.7916037600007</v>
      </c>
      <c r="G31" s="43"/>
      <c r="H31" s="141"/>
    </row>
    <row r="32" spans="1:8" ht="15.75">
      <c r="A32" s="117" t="s">
        <v>44</v>
      </c>
      <c r="B32" s="110">
        <v>923</v>
      </c>
      <c r="C32" s="111">
        <v>1055</v>
      </c>
      <c r="D32" s="112">
        <v>1088.8</v>
      </c>
      <c r="E32" s="112">
        <f t="shared" si="0"/>
        <v>165.79999999999995</v>
      </c>
      <c r="F32" s="112">
        <f t="shared" si="1"/>
        <v>33.799999999999955</v>
      </c>
      <c r="G32" s="43"/>
      <c r="H32" s="141"/>
    </row>
    <row r="33" spans="1:8" ht="15.75">
      <c r="A33" s="119" t="s">
        <v>17</v>
      </c>
      <c r="B33" s="25">
        <v>12096</v>
      </c>
      <c r="C33" s="68">
        <v>11656.174042</v>
      </c>
      <c r="D33" s="58">
        <v>13840</v>
      </c>
      <c r="E33" s="79">
        <f t="shared" si="0"/>
        <v>1744</v>
      </c>
      <c r="F33" s="79">
        <f t="shared" si="1"/>
        <v>2183.8259579999994</v>
      </c>
      <c r="G33" s="43"/>
      <c r="H33" s="141"/>
    </row>
    <row r="34" spans="1:8" ht="16.5" thickBot="1">
      <c r="A34" s="120" t="s">
        <v>2</v>
      </c>
      <c r="B34" s="113">
        <v>82.2</v>
      </c>
      <c r="C34" s="114">
        <v>108.16245</v>
      </c>
      <c r="D34" s="115">
        <v>119.3</v>
      </c>
      <c r="E34" s="116">
        <f t="shared" si="0"/>
        <v>37.099999999999994</v>
      </c>
      <c r="F34" s="115">
        <f t="shared" si="1"/>
        <v>11.13754999999999</v>
      </c>
      <c r="G34" s="65"/>
      <c r="H34" s="141"/>
    </row>
    <row r="35" spans="1:7" ht="15.75">
      <c r="A35" s="34"/>
      <c r="B35" s="69"/>
      <c r="C35" s="70"/>
      <c r="D35" s="34"/>
      <c r="E35" s="34"/>
      <c r="F35" s="34"/>
      <c r="G35" s="142"/>
    </row>
    <row r="36" spans="1:6" ht="40.5" customHeight="1">
      <c r="A36" s="190" t="s">
        <v>85</v>
      </c>
      <c r="B36" s="190"/>
      <c r="C36" s="190"/>
      <c r="D36" s="190"/>
      <c r="E36" s="190"/>
      <c r="F36" s="190"/>
    </row>
    <row r="37" spans="1:9" ht="15.75">
      <c r="A37" s="143"/>
      <c r="B37" s="144">
        <v>76989.4</v>
      </c>
      <c r="C37" s="164">
        <v>77642</v>
      </c>
      <c r="D37" s="145" t="s">
        <v>76</v>
      </c>
      <c r="E37" s="145"/>
      <c r="F37" s="144" t="s">
        <v>68</v>
      </c>
      <c r="G37" s="146" t="s">
        <v>62</v>
      </c>
      <c r="H37" s="146" t="s">
        <v>62</v>
      </c>
      <c r="I37" s="146" t="s">
        <v>62</v>
      </c>
    </row>
    <row r="38" spans="1:9" ht="15.75">
      <c r="A38" s="36" t="s">
        <v>48</v>
      </c>
      <c r="B38" s="147" t="s">
        <v>77</v>
      </c>
      <c r="C38" s="147" t="s">
        <v>79</v>
      </c>
      <c r="D38" s="59" t="s">
        <v>81</v>
      </c>
      <c r="E38" s="59"/>
      <c r="F38" s="59"/>
      <c r="G38" s="148" t="s">
        <v>77</v>
      </c>
      <c r="H38" s="148" t="s">
        <v>79</v>
      </c>
      <c r="I38" s="59" t="s">
        <v>81</v>
      </c>
    </row>
    <row r="39" spans="1:9" ht="15.75">
      <c r="A39" s="149" t="s">
        <v>18</v>
      </c>
      <c r="B39" s="150">
        <f aca="true" t="shared" si="2" ref="B39:I39">SUM(B41:B59)</f>
        <v>76989.50000000001</v>
      </c>
      <c r="C39" s="150">
        <f t="shared" si="2"/>
        <v>77921.38059424</v>
      </c>
      <c r="D39" s="150">
        <f t="shared" si="2"/>
        <v>89775.069</v>
      </c>
      <c r="E39" s="150"/>
      <c r="F39" s="150"/>
      <c r="G39" s="151">
        <f t="shared" si="2"/>
        <v>0.9999999999999998</v>
      </c>
      <c r="H39" s="151">
        <f t="shared" si="2"/>
        <v>1.0000000000000002</v>
      </c>
      <c r="I39" s="151">
        <f t="shared" si="2"/>
        <v>1</v>
      </c>
    </row>
    <row r="40" spans="1:6" ht="15.75">
      <c r="A40" s="143"/>
      <c r="B40" s="143"/>
      <c r="C40" s="143"/>
      <c r="D40" s="143"/>
      <c r="E40" s="143"/>
      <c r="F40" s="143"/>
    </row>
    <row r="41" spans="1:9" ht="15.75">
      <c r="A41" s="26" t="s">
        <v>25</v>
      </c>
      <c r="B41" s="27">
        <f>+B31</f>
        <v>26019</v>
      </c>
      <c r="C41" s="27">
        <f>+C31</f>
        <v>26230.57697124</v>
      </c>
      <c r="D41" s="27">
        <f>+D31</f>
        <v>29595.368575</v>
      </c>
      <c r="E41" s="27"/>
      <c r="F41" s="27"/>
      <c r="G41" s="152">
        <f>+B41/$B$39</f>
        <v>0.337955175705778</v>
      </c>
      <c r="H41" s="152">
        <f>+C41/$C$39</f>
        <v>0.33662875030192907</v>
      </c>
      <c r="I41" s="152">
        <f>+D41/$D$39</f>
        <v>0.3296613291937431</v>
      </c>
    </row>
    <row r="42" spans="1:9" ht="15.75">
      <c r="A42" s="26" t="s">
        <v>9</v>
      </c>
      <c r="B42" s="27">
        <f>+B21</f>
        <v>13937.3</v>
      </c>
      <c r="C42" s="27">
        <f>+C21</f>
        <v>14077.2</v>
      </c>
      <c r="D42" s="27">
        <f>+D21</f>
        <v>16677.658425</v>
      </c>
      <c r="E42" s="27"/>
      <c r="F42" s="27"/>
      <c r="G42" s="152">
        <f aca="true" t="shared" si="3" ref="G42:G59">+B42/$B$39</f>
        <v>0.18102858181959874</v>
      </c>
      <c r="H42" s="152">
        <f aca="true" t="shared" si="4" ref="H42:H59">+C42/$C$39</f>
        <v>0.180659016724873</v>
      </c>
      <c r="I42" s="152">
        <f aca="true" t="shared" si="5" ref="I42:I59">+D42/$D$39</f>
        <v>0.18577160241447435</v>
      </c>
    </row>
    <row r="43" spans="1:9" ht="15.75">
      <c r="A43" s="26" t="s">
        <v>17</v>
      </c>
      <c r="B43" s="27">
        <f>+B33</f>
        <v>12096</v>
      </c>
      <c r="C43" s="27">
        <f>+C33</f>
        <v>11656.174042</v>
      </c>
      <c r="D43" s="27">
        <f>+D33</f>
        <v>13840</v>
      </c>
      <c r="E43" s="27"/>
      <c r="F43" s="27"/>
      <c r="G43" s="152">
        <f t="shared" si="3"/>
        <v>0.1571123335000227</v>
      </c>
      <c r="H43" s="152">
        <f t="shared" si="4"/>
        <v>0.1495889055495204</v>
      </c>
      <c r="I43" s="152">
        <f t="shared" si="5"/>
        <v>0.15416306725422846</v>
      </c>
    </row>
    <row r="44" spans="1:9" ht="15.75">
      <c r="A44" s="26" t="s">
        <v>8</v>
      </c>
      <c r="B44" s="27">
        <f>+B22</f>
        <v>6897.1</v>
      </c>
      <c r="C44" s="27">
        <f>+C22</f>
        <v>7005.339489</v>
      </c>
      <c r="D44" s="27">
        <f>+D22</f>
        <v>7850</v>
      </c>
      <c r="E44" s="27"/>
      <c r="F44" s="27"/>
      <c r="G44" s="152">
        <f t="shared" si="3"/>
        <v>0.08958494340137291</v>
      </c>
      <c r="H44" s="152">
        <f t="shared" si="4"/>
        <v>0.08990266131806497</v>
      </c>
      <c r="I44" s="152">
        <f t="shared" si="5"/>
        <v>0.08744075707700097</v>
      </c>
    </row>
    <row r="45" spans="1:9" ht="15.75">
      <c r="A45" s="26" t="s">
        <v>19</v>
      </c>
      <c r="B45" s="27">
        <f>+B18</f>
        <v>5465.6</v>
      </c>
      <c r="C45" s="27">
        <f>+C18</f>
        <v>5070.3</v>
      </c>
      <c r="D45" s="27">
        <f>+D18</f>
        <v>5639.6</v>
      </c>
      <c r="E45" s="27"/>
      <c r="F45" s="27"/>
      <c r="G45" s="152">
        <f t="shared" si="3"/>
        <v>0.070991498840751</v>
      </c>
      <c r="H45" s="152">
        <f t="shared" si="4"/>
        <v>0.06506943230899068</v>
      </c>
      <c r="I45" s="152">
        <f t="shared" si="5"/>
        <v>0.06281922211610888</v>
      </c>
    </row>
    <row r="46" spans="1:9" ht="15.75">
      <c r="A46" s="26" t="s">
        <v>22</v>
      </c>
      <c r="B46" s="27">
        <f>+B26</f>
        <v>4098.1</v>
      </c>
      <c r="C46" s="27">
        <f>+C26</f>
        <v>4920.6</v>
      </c>
      <c r="D46" s="27">
        <f>+D26</f>
        <v>6581.4</v>
      </c>
      <c r="E46" s="27"/>
      <c r="F46" s="27"/>
      <c r="G46" s="152">
        <f t="shared" si="3"/>
        <v>0.05322933646795991</v>
      </c>
      <c r="H46" s="152">
        <f t="shared" si="4"/>
        <v>0.0631482651163875</v>
      </c>
      <c r="I46" s="152">
        <f t="shared" si="5"/>
        <v>0.07330988517535976</v>
      </c>
    </row>
    <row r="47" spans="1:9" ht="15.75">
      <c r="A47" s="26" t="s">
        <v>0</v>
      </c>
      <c r="B47" s="27">
        <f>+B19</f>
        <v>1908.3</v>
      </c>
      <c r="C47" s="27">
        <f>+C19</f>
        <v>2083.7</v>
      </c>
      <c r="D47" s="27">
        <f>+D19</f>
        <v>2371.995</v>
      </c>
      <c r="E47" s="27"/>
      <c r="F47" s="27"/>
      <c r="G47" s="152">
        <f t="shared" si="3"/>
        <v>0.02478649685996142</v>
      </c>
      <c r="H47" s="152">
        <f t="shared" si="4"/>
        <v>0.026741055973461898</v>
      </c>
      <c r="I47" s="152">
        <f t="shared" si="5"/>
        <v>0.026421533577434507</v>
      </c>
    </row>
    <row r="48" spans="1:9" ht="15.75">
      <c r="A48" s="26" t="s">
        <v>21</v>
      </c>
      <c r="B48" s="27">
        <f>+B25</f>
        <v>1085.3</v>
      </c>
      <c r="C48" s="27">
        <f>+C25</f>
        <v>1382.765022</v>
      </c>
      <c r="D48" s="27">
        <f>+D25</f>
        <v>1370.8</v>
      </c>
      <c r="E48" s="27"/>
      <c r="F48" s="27"/>
      <c r="G48" s="152">
        <f t="shared" si="3"/>
        <v>0.014096727475824623</v>
      </c>
      <c r="H48" s="152">
        <f t="shared" si="4"/>
        <v>0.017745643255481728</v>
      </c>
      <c r="I48" s="152">
        <f t="shared" si="5"/>
        <v>0.01526927258613413</v>
      </c>
    </row>
    <row r="49" spans="1:9" ht="15.75">
      <c r="A49" s="26" t="s">
        <v>38</v>
      </c>
      <c r="B49" s="27">
        <f>+B29</f>
        <v>1312.2</v>
      </c>
      <c r="C49" s="27">
        <f>+C29</f>
        <v>1445.916071</v>
      </c>
      <c r="D49" s="27">
        <f>+D29</f>
        <v>1568.047</v>
      </c>
      <c r="E49" s="27"/>
      <c r="F49" s="27"/>
      <c r="G49" s="152">
        <f t="shared" si="3"/>
        <v>0.017043882607368534</v>
      </c>
      <c r="H49" s="152">
        <f t="shared" si="4"/>
        <v>0.018556088970359992</v>
      </c>
      <c r="I49" s="152">
        <f t="shared" si="5"/>
        <v>0.01746639704615543</v>
      </c>
    </row>
    <row r="50" spans="1:9" ht="15.75">
      <c r="A50" s="26" t="s">
        <v>44</v>
      </c>
      <c r="B50" s="27">
        <f>+B32</f>
        <v>923</v>
      </c>
      <c r="C50" s="27">
        <f>+C32</f>
        <v>1055</v>
      </c>
      <c r="D50" s="27">
        <f>+D32</f>
        <v>1088.8</v>
      </c>
      <c r="E50" s="27"/>
      <c r="F50" s="27"/>
      <c r="G50" s="152">
        <f t="shared" si="3"/>
        <v>0.011988647802622434</v>
      </c>
      <c r="H50" s="152">
        <f t="shared" si="4"/>
        <v>0.013539287830302973</v>
      </c>
      <c r="I50" s="152">
        <f t="shared" si="5"/>
        <v>0.012128088701329764</v>
      </c>
    </row>
    <row r="51" spans="1:9" ht="15.75">
      <c r="A51" s="26" t="s">
        <v>26</v>
      </c>
      <c r="B51" s="27">
        <f>+B23</f>
        <v>664.3</v>
      </c>
      <c r="C51" s="27">
        <f>+C23</f>
        <v>650.323623</v>
      </c>
      <c r="D51" s="27">
        <f>+D23</f>
        <v>709.2</v>
      </c>
      <c r="E51" s="27"/>
      <c r="F51" s="27"/>
      <c r="G51" s="152">
        <f t="shared" si="3"/>
        <v>0.008628449334000088</v>
      </c>
      <c r="H51" s="152">
        <f t="shared" si="4"/>
        <v>0.008345894516248757</v>
      </c>
      <c r="I51" s="152">
        <f t="shared" si="5"/>
        <v>0.007899743301784596</v>
      </c>
    </row>
    <row r="52" spans="1:9" ht="15.75">
      <c r="A52" s="26" t="s">
        <v>10</v>
      </c>
      <c r="B52" s="27">
        <f>+B28</f>
        <v>559.3</v>
      </c>
      <c r="C52" s="27">
        <f>+C28</f>
        <v>565.722926</v>
      </c>
      <c r="D52" s="27">
        <f>+D28</f>
        <v>566.8</v>
      </c>
      <c r="E52" s="27"/>
      <c r="F52" s="27"/>
      <c r="G52" s="152">
        <f t="shared" si="3"/>
        <v>0.0072646269945901695</v>
      </c>
      <c r="H52" s="152">
        <f t="shared" si="4"/>
        <v>0.0072601758552750615</v>
      </c>
      <c r="I52" s="152">
        <f t="shared" si="5"/>
        <v>0.006313556829457853</v>
      </c>
    </row>
    <row r="53" spans="1:9" ht="15.75">
      <c r="A53" s="26" t="s">
        <v>15</v>
      </c>
      <c r="B53" s="27">
        <f>+B17</f>
        <v>442.7</v>
      </c>
      <c r="C53" s="27">
        <f>+C17</f>
        <v>453.7</v>
      </c>
      <c r="D53" s="27">
        <f>+D17</f>
        <v>521</v>
      </c>
      <c r="E53" s="27"/>
      <c r="F53" s="27"/>
      <c r="G53" s="152">
        <f t="shared" si="3"/>
        <v>0.005750134758635917</v>
      </c>
      <c r="H53" s="152">
        <f t="shared" si="4"/>
        <v>0.005822535439439298</v>
      </c>
      <c r="I53" s="152">
        <f t="shared" si="5"/>
        <v>0.005803392921925796</v>
      </c>
    </row>
    <row r="54" spans="1:9" ht="15.75">
      <c r="A54" s="26" t="s">
        <v>37</v>
      </c>
      <c r="B54" s="27">
        <f>+B20</f>
        <v>359.6</v>
      </c>
      <c r="C54" s="27">
        <f>+C20</f>
        <v>354.6</v>
      </c>
      <c r="D54" s="27">
        <f>+D20</f>
        <v>390.9</v>
      </c>
      <c r="E54" s="27"/>
      <c r="F54" s="27"/>
      <c r="G54" s="152">
        <f t="shared" si="3"/>
        <v>0.004670766792874353</v>
      </c>
      <c r="H54" s="152">
        <f t="shared" si="4"/>
        <v>0.004550740724763446</v>
      </c>
      <c r="I54" s="152">
        <f t="shared" si="5"/>
        <v>0.004354215533936264</v>
      </c>
    </row>
    <row r="55" spans="1:9" ht="15.75">
      <c r="A55" s="26" t="s">
        <v>20</v>
      </c>
      <c r="B55" s="27">
        <f>+B24</f>
        <v>679.7</v>
      </c>
      <c r="C55" s="27">
        <f>+C24</f>
        <v>399.9</v>
      </c>
      <c r="D55" s="27">
        <f>+D24</f>
        <v>391.9</v>
      </c>
      <c r="E55" s="27"/>
      <c r="F55" s="27"/>
      <c r="G55" s="152">
        <f t="shared" si="3"/>
        <v>0.008828476610446879</v>
      </c>
      <c r="H55" s="152">
        <f t="shared" si="4"/>
        <v>0.005132095927334748</v>
      </c>
      <c r="I55" s="152">
        <f t="shared" si="5"/>
        <v>0.004365354483882379</v>
      </c>
    </row>
    <row r="56" spans="1:9" ht="15.75">
      <c r="A56" s="26" t="s">
        <v>11</v>
      </c>
      <c r="B56" s="27">
        <f>+B16</f>
        <v>207</v>
      </c>
      <c r="C56" s="27">
        <f>+C16</f>
        <v>238.7</v>
      </c>
      <c r="D56" s="27">
        <f>+D16</f>
        <v>234</v>
      </c>
      <c r="E56" s="27"/>
      <c r="F56" s="27"/>
      <c r="G56" s="152">
        <f t="shared" si="3"/>
        <v>0.0026886783262652695</v>
      </c>
      <c r="H56" s="152">
        <f t="shared" si="4"/>
        <v>0.003063344080657175</v>
      </c>
      <c r="I56" s="152">
        <f t="shared" si="5"/>
        <v>0.0026065142873908567</v>
      </c>
    </row>
    <row r="57" spans="1:9" ht="15.75">
      <c r="A57" s="26" t="s">
        <v>24</v>
      </c>
      <c r="B57" s="27">
        <f>+B30</f>
        <v>172</v>
      </c>
      <c r="C57" s="27">
        <f>+C30</f>
        <v>151.9</v>
      </c>
      <c r="D57" s="27">
        <f>+D30</f>
        <v>173.3</v>
      </c>
      <c r="E57" s="27"/>
      <c r="F57" s="27"/>
      <c r="G57" s="152">
        <f t="shared" si="3"/>
        <v>0.0022340708797952964</v>
      </c>
      <c r="H57" s="152">
        <f t="shared" si="4"/>
        <v>0.0019494007786000206</v>
      </c>
      <c r="I57" s="152">
        <f t="shared" si="5"/>
        <v>0.0019303800256616902</v>
      </c>
    </row>
    <row r="58" spans="1:9" ht="15.75">
      <c r="A58" s="26" t="s">
        <v>23</v>
      </c>
      <c r="B58" s="27">
        <f>+B27</f>
        <v>80.8</v>
      </c>
      <c r="C58" s="27">
        <f>+C27</f>
        <v>70.8</v>
      </c>
      <c r="D58" s="27">
        <f>+D27</f>
        <v>85</v>
      </c>
      <c r="E58" s="27"/>
      <c r="F58" s="27"/>
      <c r="G58" s="152">
        <f t="shared" si="3"/>
        <v>0.001049493762136395</v>
      </c>
      <c r="H58" s="152">
        <f t="shared" si="4"/>
        <v>0.0009086081311710431</v>
      </c>
      <c r="I58" s="152">
        <f t="shared" si="5"/>
        <v>0.0009468107454197556</v>
      </c>
    </row>
    <row r="59" spans="1:9" ht="15.75">
      <c r="A59" s="28" t="s">
        <v>2</v>
      </c>
      <c r="B59" s="29">
        <f>+B34</f>
        <v>82.2</v>
      </c>
      <c r="C59" s="29">
        <f>+C34</f>
        <v>108.16245</v>
      </c>
      <c r="D59" s="29">
        <f>+D34</f>
        <v>119.3</v>
      </c>
      <c r="E59" s="29"/>
      <c r="F59" s="29"/>
      <c r="G59" s="152">
        <f t="shared" si="3"/>
        <v>0.001067678059995194</v>
      </c>
      <c r="H59" s="152">
        <f t="shared" si="4"/>
        <v>0.0013880971971381554</v>
      </c>
      <c r="I59" s="152">
        <f t="shared" si="5"/>
        <v>0.0013288767285714923</v>
      </c>
    </row>
    <row r="60" spans="1:6" ht="15.75">
      <c r="A60" s="32"/>
      <c r="B60" s="35"/>
      <c r="C60" s="35"/>
      <c r="D60" s="32"/>
      <c r="E60" s="32"/>
      <c r="F60" s="32"/>
    </row>
    <row r="61" spans="1:6" ht="15.75">
      <c r="A61" s="48" t="s">
        <v>47</v>
      </c>
      <c r="B61" s="147" t="s">
        <v>77</v>
      </c>
      <c r="C61" s="147" t="s">
        <v>79</v>
      </c>
      <c r="D61" s="59" t="s">
        <v>81</v>
      </c>
      <c r="E61" s="59"/>
      <c r="F61" s="59"/>
    </row>
    <row r="62" spans="1:6" ht="15.75">
      <c r="A62" s="143"/>
      <c r="D62" s="143"/>
      <c r="E62" s="143"/>
      <c r="F62" s="143"/>
    </row>
    <row r="63" spans="1:6" ht="15.75">
      <c r="A63" s="153" t="s">
        <v>46</v>
      </c>
      <c r="B63" s="154">
        <f>+B65+B67+B69+B75</f>
        <v>76989.5</v>
      </c>
      <c r="C63" s="154">
        <f>+C65+C67+C69+C75</f>
        <v>77921.38059424</v>
      </c>
      <c r="D63" s="154">
        <f>+D65+D67+D69+D75</f>
        <v>89775.069</v>
      </c>
      <c r="E63" s="154"/>
      <c r="F63" s="154"/>
    </row>
    <row r="64" spans="1:6" ht="15.75">
      <c r="A64" s="143"/>
      <c r="B64" s="143"/>
      <c r="C64" s="143"/>
      <c r="D64" s="143"/>
      <c r="E64" s="143"/>
      <c r="F64" s="143"/>
    </row>
    <row r="65" spans="1:6" ht="15.75">
      <c r="A65" s="30" t="s">
        <v>49</v>
      </c>
      <c r="B65" s="41">
        <f>+B41</f>
        <v>26019</v>
      </c>
      <c r="C65" s="41">
        <f>+C41</f>
        <v>26230.57697124</v>
      </c>
      <c r="D65" s="41">
        <f>+D41</f>
        <v>29595.368575</v>
      </c>
      <c r="E65" s="41"/>
      <c r="F65" s="41"/>
    </row>
    <row r="66" spans="1:6" ht="15.75">
      <c r="A66" s="143"/>
      <c r="B66" s="155"/>
      <c r="C66" s="155"/>
      <c r="D66" s="155"/>
      <c r="E66" s="155"/>
      <c r="F66" s="155"/>
    </row>
    <row r="67" spans="1:6" ht="15.75">
      <c r="A67" s="31" t="s">
        <v>50</v>
      </c>
      <c r="B67" s="42">
        <f>+B43</f>
        <v>12096</v>
      </c>
      <c r="C67" s="42">
        <f>+C43</f>
        <v>11656.174042</v>
      </c>
      <c r="D67" s="42">
        <f>+D43</f>
        <v>13840</v>
      </c>
      <c r="E67" s="42"/>
      <c r="F67" s="42"/>
    </row>
    <row r="68" spans="1:6" ht="15.75">
      <c r="A68" s="143"/>
      <c r="B68" s="155"/>
      <c r="C68" s="155"/>
      <c r="D68" s="155"/>
      <c r="E68" s="155"/>
      <c r="F68" s="155"/>
    </row>
    <row r="69" spans="1:6" ht="15.75">
      <c r="A69" s="156" t="s">
        <v>51</v>
      </c>
      <c r="B69" s="157">
        <f>SUM(B70:B73)</f>
        <v>30398.1</v>
      </c>
      <c r="C69" s="157">
        <f>SUM(C70:C73)</f>
        <v>31073.439488999997</v>
      </c>
      <c r="D69" s="157">
        <f>SUM(D70:D73)</f>
        <v>36748.658425</v>
      </c>
      <c r="E69" s="157"/>
      <c r="F69" s="157"/>
    </row>
    <row r="70" spans="1:6" ht="15.75">
      <c r="A70" s="26" t="s">
        <v>19</v>
      </c>
      <c r="B70" s="43">
        <f>+B45</f>
        <v>5465.6</v>
      </c>
      <c r="C70" s="43">
        <f>+C45</f>
        <v>5070.3</v>
      </c>
      <c r="D70" s="43">
        <f>+D45</f>
        <v>5639.6</v>
      </c>
      <c r="E70" s="43"/>
      <c r="F70" s="43"/>
    </row>
    <row r="71" spans="1:6" ht="15.75">
      <c r="A71" s="26" t="s">
        <v>9</v>
      </c>
      <c r="B71" s="43">
        <f>+B42</f>
        <v>13937.3</v>
      </c>
      <c r="C71" s="43">
        <f>+C42</f>
        <v>14077.2</v>
      </c>
      <c r="D71" s="43">
        <f>+D42</f>
        <v>16677.658425</v>
      </c>
      <c r="E71" s="43"/>
      <c r="F71" s="43"/>
    </row>
    <row r="72" spans="1:6" ht="15.75">
      <c r="A72" s="26" t="s">
        <v>8</v>
      </c>
      <c r="B72" s="43">
        <f>+B44</f>
        <v>6897.1</v>
      </c>
      <c r="C72" s="43">
        <f>+C44</f>
        <v>7005.339489</v>
      </c>
      <c r="D72" s="43">
        <f>+D44</f>
        <v>7850</v>
      </c>
      <c r="E72" s="43"/>
      <c r="F72" s="43"/>
    </row>
    <row r="73" spans="1:6" ht="15.75">
      <c r="A73" s="26" t="s">
        <v>22</v>
      </c>
      <c r="B73" s="43">
        <f>+B46</f>
        <v>4098.1</v>
      </c>
      <c r="C73" s="43">
        <f>+C46</f>
        <v>4920.6</v>
      </c>
      <c r="D73" s="43">
        <f>+D46</f>
        <v>6581.4</v>
      </c>
      <c r="E73" s="43"/>
      <c r="F73" s="43"/>
    </row>
    <row r="74" spans="1:6" ht="15.75">
      <c r="A74" s="143"/>
      <c r="B74" s="143"/>
      <c r="C74" s="143"/>
      <c r="D74" s="143"/>
      <c r="E74" s="143"/>
      <c r="F74" s="143"/>
    </row>
    <row r="75" spans="1:6" ht="15.75">
      <c r="A75" s="33" t="s">
        <v>52</v>
      </c>
      <c r="B75" s="150">
        <f>SUM(B76:B88)</f>
        <v>8476.400000000001</v>
      </c>
      <c r="C75" s="150">
        <f>SUM(C76:C88)</f>
        <v>8961.190092</v>
      </c>
      <c r="D75" s="150">
        <f>SUM(D76:D88)</f>
        <v>9591.041999999998</v>
      </c>
      <c r="E75" s="150"/>
      <c r="F75" s="150"/>
    </row>
    <row r="76" spans="1:6" ht="15.75">
      <c r="A76" s="26" t="s">
        <v>38</v>
      </c>
      <c r="B76" s="43">
        <f>+B49</f>
        <v>1312.2</v>
      </c>
      <c r="C76" s="43">
        <f>+C49</f>
        <v>1445.916071</v>
      </c>
      <c r="D76" s="43">
        <f>+D49</f>
        <v>1568.047</v>
      </c>
      <c r="E76" s="43"/>
      <c r="F76" s="43"/>
    </row>
    <row r="77" spans="1:6" ht="15.75">
      <c r="A77" s="26" t="s">
        <v>0</v>
      </c>
      <c r="B77" s="43">
        <f aca="true" t="shared" si="6" ref="B77:D78">+B47</f>
        <v>1908.3</v>
      </c>
      <c r="C77" s="43">
        <f t="shared" si="6"/>
        <v>2083.7</v>
      </c>
      <c r="D77" s="43">
        <f t="shared" si="6"/>
        <v>2371.995</v>
      </c>
      <c r="E77" s="43"/>
      <c r="F77" s="43"/>
    </row>
    <row r="78" spans="1:6" ht="15.75">
      <c r="A78" s="26" t="s">
        <v>21</v>
      </c>
      <c r="B78" s="43">
        <f t="shared" si="6"/>
        <v>1085.3</v>
      </c>
      <c r="C78" s="43">
        <f t="shared" si="6"/>
        <v>1382.765022</v>
      </c>
      <c r="D78" s="43">
        <f t="shared" si="6"/>
        <v>1370.8</v>
      </c>
      <c r="E78" s="43"/>
      <c r="F78" s="43"/>
    </row>
    <row r="79" spans="1:6" ht="15.75">
      <c r="A79" s="26" t="s">
        <v>44</v>
      </c>
      <c r="B79" s="43">
        <f>+B50</f>
        <v>923</v>
      </c>
      <c r="C79" s="43">
        <f>+C50</f>
        <v>1055</v>
      </c>
      <c r="D79" s="43">
        <f>+D50</f>
        <v>1088.8</v>
      </c>
      <c r="E79" s="43"/>
      <c r="F79" s="43"/>
    </row>
    <row r="80" spans="1:6" ht="15.75">
      <c r="A80" s="26" t="s">
        <v>26</v>
      </c>
      <c r="B80" s="43">
        <f aca="true" t="shared" si="7" ref="B80:C84">+B51</f>
        <v>664.3</v>
      </c>
      <c r="C80" s="43">
        <f t="shared" si="7"/>
        <v>650.323623</v>
      </c>
      <c r="D80" s="43">
        <f>+D51</f>
        <v>709.2</v>
      </c>
      <c r="E80" s="43"/>
      <c r="F80" s="43"/>
    </row>
    <row r="81" spans="1:6" ht="15.75">
      <c r="A81" s="26" t="s">
        <v>10</v>
      </c>
      <c r="B81" s="43">
        <f t="shared" si="7"/>
        <v>559.3</v>
      </c>
      <c r="C81" s="43">
        <f t="shared" si="7"/>
        <v>565.722926</v>
      </c>
      <c r="D81" s="43">
        <f>+D52</f>
        <v>566.8</v>
      </c>
      <c r="E81" s="43"/>
      <c r="F81" s="43"/>
    </row>
    <row r="82" spans="1:6" ht="15.75">
      <c r="A82" s="26" t="s">
        <v>15</v>
      </c>
      <c r="B82" s="43">
        <f t="shared" si="7"/>
        <v>442.7</v>
      </c>
      <c r="C82" s="43">
        <f t="shared" si="7"/>
        <v>453.7</v>
      </c>
      <c r="D82" s="43">
        <f>+D53</f>
        <v>521</v>
      </c>
      <c r="E82" s="43"/>
      <c r="F82" s="43"/>
    </row>
    <row r="83" spans="1:6" ht="15.75">
      <c r="A83" s="26" t="s">
        <v>37</v>
      </c>
      <c r="B83" s="43">
        <f t="shared" si="7"/>
        <v>359.6</v>
      </c>
      <c r="C83" s="43">
        <f t="shared" si="7"/>
        <v>354.6</v>
      </c>
      <c r="D83" s="43">
        <f>+D54</f>
        <v>390.9</v>
      </c>
      <c r="E83" s="43"/>
      <c r="F83" s="43"/>
    </row>
    <row r="84" spans="1:6" ht="15.75">
      <c r="A84" s="26" t="s">
        <v>20</v>
      </c>
      <c r="B84" s="43">
        <f t="shared" si="7"/>
        <v>679.7</v>
      </c>
      <c r="C84" s="43">
        <f t="shared" si="7"/>
        <v>399.9</v>
      </c>
      <c r="D84" s="43">
        <f>+D55</f>
        <v>391.9</v>
      </c>
      <c r="E84" s="43"/>
      <c r="F84" s="43"/>
    </row>
    <row r="85" spans="1:6" ht="15.75">
      <c r="A85" s="26" t="s">
        <v>24</v>
      </c>
      <c r="B85" s="43">
        <f>+B57</f>
        <v>172</v>
      </c>
      <c r="C85" s="43">
        <f>+C57</f>
        <v>151.9</v>
      </c>
      <c r="D85" s="43">
        <f>+D57</f>
        <v>173.3</v>
      </c>
      <c r="E85" s="43"/>
      <c r="F85" s="43"/>
    </row>
    <row r="86" spans="1:6" ht="15.75">
      <c r="A86" s="26" t="s">
        <v>11</v>
      </c>
      <c r="B86" s="43">
        <f>+B56</f>
        <v>207</v>
      </c>
      <c r="C86" s="43">
        <f>+C56</f>
        <v>238.7</v>
      </c>
      <c r="D86" s="43">
        <f>+D56</f>
        <v>234</v>
      </c>
      <c r="E86" s="43"/>
      <c r="F86" s="43"/>
    </row>
    <row r="87" spans="1:6" ht="15.75">
      <c r="A87" s="26" t="s">
        <v>23</v>
      </c>
      <c r="B87" s="43">
        <f aca="true" t="shared" si="8" ref="B87:D88">+B58</f>
        <v>80.8</v>
      </c>
      <c r="C87" s="43">
        <f t="shared" si="8"/>
        <v>70.8</v>
      </c>
      <c r="D87" s="43">
        <f t="shared" si="8"/>
        <v>85</v>
      </c>
      <c r="E87" s="43"/>
      <c r="F87" s="43"/>
    </row>
    <row r="88" spans="1:6" ht="15.75">
      <c r="A88" s="28" t="s">
        <v>2</v>
      </c>
      <c r="B88" s="44">
        <f t="shared" si="8"/>
        <v>82.2</v>
      </c>
      <c r="C88" s="44">
        <f t="shared" si="8"/>
        <v>108.16245</v>
      </c>
      <c r="D88" s="44">
        <f t="shared" si="8"/>
        <v>119.3</v>
      </c>
      <c r="E88" s="44"/>
      <c r="F88" s="44"/>
    </row>
    <row r="89" spans="1:6" ht="15.75">
      <c r="A89" s="143"/>
      <c r="B89" s="143"/>
      <c r="C89" s="143"/>
      <c r="D89" s="143"/>
      <c r="E89" s="143"/>
      <c r="F89" s="143"/>
    </row>
    <row r="90" spans="1:6" ht="15.75">
      <c r="A90" s="143"/>
      <c r="B90" s="143"/>
      <c r="C90" s="143"/>
      <c r="D90" s="143"/>
      <c r="E90" s="143"/>
      <c r="F90" s="143"/>
    </row>
    <row r="91" spans="1:7" ht="15.75">
      <c r="A91" s="158" t="s">
        <v>71</v>
      </c>
      <c r="B91" s="147" t="s">
        <v>77</v>
      </c>
      <c r="C91" s="147" t="s">
        <v>79</v>
      </c>
      <c r="D91" s="59" t="s">
        <v>81</v>
      </c>
      <c r="E91" s="59"/>
      <c r="F91" s="59"/>
      <c r="G91" s="59" t="s">
        <v>81</v>
      </c>
    </row>
    <row r="92" spans="1:7" ht="15.75">
      <c r="A92" s="159" t="s">
        <v>14</v>
      </c>
      <c r="B92" s="160">
        <f>SUM(B93:B96)</f>
        <v>76989.5</v>
      </c>
      <c r="C92" s="160">
        <f>SUM(C93:C96)</f>
        <v>77921.38059424</v>
      </c>
      <c r="D92" s="160">
        <f>SUM(D93:D96)</f>
        <v>89775.069</v>
      </c>
      <c r="E92" s="160"/>
      <c r="F92" s="160"/>
      <c r="G92" s="161">
        <f>SUM(G93:G96)</f>
        <v>0.9999999999999999</v>
      </c>
    </row>
    <row r="93" spans="1:7" ht="15.75">
      <c r="A93" s="38" t="s">
        <v>25</v>
      </c>
      <c r="B93" s="45">
        <f>+B65</f>
        <v>26019</v>
      </c>
      <c r="C93" s="45">
        <f>+C65</f>
        <v>26230.57697124</v>
      </c>
      <c r="D93" s="45">
        <f>+D65</f>
        <v>29595.368575</v>
      </c>
      <c r="E93" s="45"/>
      <c r="F93" s="45"/>
      <c r="G93" s="152">
        <f>+D93/$D$92</f>
        <v>0.3296613291937431</v>
      </c>
    </row>
    <row r="94" spans="1:7" ht="15.75">
      <c r="A94" s="37" t="s">
        <v>17</v>
      </c>
      <c r="B94" s="46">
        <f>+B67</f>
        <v>12096</v>
      </c>
      <c r="C94" s="46">
        <f>+C67</f>
        <v>11656.174042</v>
      </c>
      <c r="D94" s="46">
        <f>+D67</f>
        <v>13840</v>
      </c>
      <c r="E94" s="46"/>
      <c r="F94" s="46"/>
      <c r="G94" s="152">
        <f>+D94/$D$92</f>
        <v>0.15416306725422846</v>
      </c>
    </row>
    <row r="95" spans="1:7" ht="15.75">
      <c r="A95" s="156" t="s">
        <v>45</v>
      </c>
      <c r="B95" s="162">
        <f>+B69</f>
        <v>30398.1</v>
      </c>
      <c r="C95" s="162">
        <f>+C69</f>
        <v>31073.439488999997</v>
      </c>
      <c r="D95" s="162">
        <f>+D69</f>
        <v>36748.658425</v>
      </c>
      <c r="E95" s="162"/>
      <c r="F95" s="162"/>
      <c r="G95" s="152">
        <f>+D95/$D$92</f>
        <v>0.4093414667829439</v>
      </c>
    </row>
    <row r="96" spans="1:7" ht="15.75">
      <c r="A96" s="39" t="s">
        <v>53</v>
      </c>
      <c r="B96" s="163">
        <f>+B75</f>
        <v>8476.400000000001</v>
      </c>
      <c r="C96" s="163">
        <f>+C75</f>
        <v>8961.190092</v>
      </c>
      <c r="D96" s="163">
        <f>+D75</f>
        <v>9591.041999999998</v>
      </c>
      <c r="E96" s="163"/>
      <c r="F96" s="163"/>
      <c r="G96" s="152">
        <f>+D96/$D$92</f>
        <v>0.10683413676908449</v>
      </c>
    </row>
    <row r="97" spans="1:6" ht="15.75">
      <c r="A97" s="143"/>
      <c r="B97" s="143"/>
      <c r="C97" s="143"/>
      <c r="D97" s="143"/>
      <c r="E97" s="143"/>
      <c r="F97" s="143"/>
    </row>
    <row r="98" spans="1:6" ht="15.75">
      <c r="A98" s="143"/>
      <c r="B98" s="143"/>
      <c r="C98" s="143"/>
      <c r="D98" s="143"/>
      <c r="E98" s="143"/>
      <c r="F98" s="143"/>
    </row>
    <row r="99" spans="1:6" ht="15.75">
      <c r="A99" s="143"/>
      <c r="B99" s="143"/>
      <c r="C99" s="143"/>
      <c r="D99" s="143"/>
      <c r="E99" s="143"/>
      <c r="F99" s="143"/>
    </row>
    <row r="100" spans="1:6" ht="15.75">
      <c r="A100" s="143"/>
      <c r="B100" s="143"/>
      <c r="C100" s="143"/>
      <c r="D100" s="143"/>
      <c r="E100" s="143"/>
      <c r="F100" s="143"/>
    </row>
    <row r="101" spans="1:6" ht="15.75">
      <c r="A101" s="143"/>
      <c r="B101" s="143"/>
      <c r="C101" s="143"/>
      <c r="D101" s="143"/>
      <c r="E101" s="143"/>
      <c r="F101" s="143"/>
    </row>
    <row r="102" spans="1:6" ht="15.75">
      <c r="A102" s="143"/>
      <c r="B102" s="143"/>
      <c r="C102" s="143"/>
      <c r="D102" s="143"/>
      <c r="E102" s="143"/>
      <c r="F102" s="143"/>
    </row>
    <row r="103" spans="1:6" ht="15.75">
      <c r="A103" s="143"/>
      <c r="B103" s="143"/>
      <c r="C103" s="143"/>
      <c r="D103" s="143"/>
      <c r="E103" s="143"/>
      <c r="F103" s="143"/>
    </row>
    <row r="104" spans="1:6" ht="15.75">
      <c r="A104" s="143"/>
      <c r="B104" s="143"/>
      <c r="C104" s="143"/>
      <c r="D104" s="143"/>
      <c r="E104" s="143"/>
      <c r="F104" s="143"/>
    </row>
    <row r="105" spans="1:6" ht="15.75">
      <c r="A105" s="143"/>
      <c r="B105" s="143"/>
      <c r="C105" s="143"/>
      <c r="D105" s="143"/>
      <c r="E105" s="143"/>
      <c r="F105" s="143"/>
    </row>
    <row r="106" spans="1:6" ht="15.75">
      <c r="A106" s="143"/>
      <c r="B106" s="143"/>
      <c r="C106" s="143"/>
      <c r="D106" s="143"/>
      <c r="E106" s="143"/>
      <c r="F106" s="143"/>
    </row>
    <row r="107" spans="1:6" ht="15.75">
      <c r="A107" s="143"/>
      <c r="B107" s="143"/>
      <c r="C107" s="143"/>
      <c r="D107" s="143"/>
      <c r="E107" s="143"/>
      <c r="F107" s="143"/>
    </row>
    <row r="108" spans="1:6" ht="15.75">
      <c r="A108" s="143"/>
      <c r="B108" s="143"/>
      <c r="C108" s="143"/>
      <c r="D108" s="143"/>
      <c r="E108" s="143"/>
      <c r="F108" s="143"/>
    </row>
    <row r="109" spans="1:6" ht="15.75">
      <c r="A109" s="143"/>
      <c r="B109" s="143"/>
      <c r="C109" s="143"/>
      <c r="D109" s="143"/>
      <c r="E109" s="143"/>
      <c r="F109" s="143"/>
    </row>
    <row r="110" spans="1:6" ht="15.75">
      <c r="A110" s="143"/>
      <c r="B110" s="143"/>
      <c r="C110" s="143"/>
      <c r="D110" s="143"/>
      <c r="E110" s="143"/>
      <c r="F110" s="143"/>
    </row>
    <row r="111" spans="1:6" ht="15.75">
      <c r="A111" s="143"/>
      <c r="B111" s="143"/>
      <c r="C111" s="143"/>
      <c r="D111" s="143"/>
      <c r="E111" s="143"/>
      <c r="F111" s="143"/>
    </row>
    <row r="112" spans="1:6" ht="15.75">
      <c r="A112" s="143"/>
      <c r="B112" s="143"/>
      <c r="C112" s="143"/>
      <c r="D112" s="143"/>
      <c r="E112" s="143"/>
      <c r="F112" s="143"/>
    </row>
    <row r="113" spans="1:6" ht="15.75">
      <c r="A113" s="143"/>
      <c r="B113" s="143"/>
      <c r="C113" s="143"/>
      <c r="D113" s="143"/>
      <c r="E113" s="143"/>
      <c r="F113" s="143"/>
    </row>
    <row r="114" spans="1:6" ht="15.75">
      <c r="A114" s="143"/>
      <c r="B114" s="143"/>
      <c r="C114" s="143"/>
      <c r="D114" s="143"/>
      <c r="E114" s="143"/>
      <c r="F114" s="143"/>
    </row>
    <row r="115" spans="1:6" ht="15.75">
      <c r="A115" s="143"/>
      <c r="B115" s="143"/>
      <c r="C115" s="143"/>
      <c r="D115" s="143"/>
      <c r="E115" s="143"/>
      <c r="F115" s="143"/>
    </row>
    <row r="116" spans="1:6" ht="15.75">
      <c r="A116" s="143"/>
      <c r="B116" s="143"/>
      <c r="C116" s="143"/>
      <c r="D116" s="143"/>
      <c r="E116" s="143"/>
      <c r="F116" s="143"/>
    </row>
    <row r="117" spans="1:6" ht="15.75">
      <c r="A117" s="143"/>
      <c r="B117" s="143"/>
      <c r="C117" s="143"/>
      <c r="D117" s="143"/>
      <c r="E117" s="143"/>
      <c r="F117" s="143"/>
    </row>
    <row r="118" spans="1:6" ht="15.75">
      <c r="A118" s="143"/>
      <c r="B118" s="143"/>
      <c r="C118" s="143"/>
      <c r="D118" s="143"/>
      <c r="E118" s="143"/>
      <c r="F118" s="143"/>
    </row>
    <row r="119" spans="1:6" ht="15.75">
      <c r="A119" s="143"/>
      <c r="B119" s="143"/>
      <c r="C119" s="143"/>
      <c r="D119" s="143"/>
      <c r="E119" s="143"/>
      <c r="F119" s="143"/>
    </row>
    <row r="120" spans="1:6" ht="15.75">
      <c r="A120" s="143"/>
      <c r="B120" s="143"/>
      <c r="C120" s="143"/>
      <c r="D120" s="143"/>
      <c r="E120" s="143"/>
      <c r="F120" s="143"/>
    </row>
    <row r="121" spans="1:6" ht="15.75">
      <c r="A121" s="143"/>
      <c r="B121" s="143"/>
      <c r="C121" s="143"/>
      <c r="D121" s="143"/>
      <c r="E121" s="143"/>
      <c r="F121" s="143"/>
    </row>
    <row r="122" spans="1:6" ht="15.75">
      <c r="A122" s="143"/>
      <c r="B122" s="143"/>
      <c r="C122" s="143"/>
      <c r="D122" s="143"/>
      <c r="E122" s="143"/>
      <c r="F122" s="143"/>
    </row>
    <row r="123" spans="1:6" ht="15.75">
      <c r="A123" s="143"/>
      <c r="B123" s="143"/>
      <c r="C123" s="143"/>
      <c r="D123" s="143"/>
      <c r="E123" s="143"/>
      <c r="F123" s="143"/>
    </row>
    <row r="124" spans="1:6" ht="15.75">
      <c r="A124" s="143"/>
      <c r="B124" s="143"/>
      <c r="C124" s="143"/>
      <c r="D124" s="143"/>
      <c r="E124" s="143"/>
      <c r="F124" s="143"/>
    </row>
    <row r="125" spans="1:6" ht="15.75">
      <c r="A125" s="143"/>
      <c r="B125" s="143"/>
      <c r="C125" s="143"/>
      <c r="D125" s="143"/>
      <c r="E125" s="143"/>
      <c r="F125" s="143"/>
    </row>
    <row r="126" spans="1:6" ht="15.75">
      <c r="A126" s="143"/>
      <c r="B126" s="143"/>
      <c r="C126" s="143"/>
      <c r="D126" s="143"/>
      <c r="E126" s="143"/>
      <c r="F126" s="143"/>
    </row>
    <row r="127" spans="1:6" ht="15.75">
      <c r="A127" s="143"/>
      <c r="B127" s="143"/>
      <c r="C127" s="143"/>
      <c r="D127" s="143"/>
      <c r="E127" s="143"/>
      <c r="F127" s="143"/>
    </row>
    <row r="128" spans="1:6" ht="15.75">
      <c r="A128" s="143"/>
      <c r="B128" s="143"/>
      <c r="C128" s="143"/>
      <c r="D128" s="143"/>
      <c r="E128" s="143"/>
      <c r="F128" s="143"/>
    </row>
    <row r="129" spans="1:6" ht="15.75">
      <c r="A129" s="143"/>
      <c r="B129" s="143"/>
      <c r="C129" s="143"/>
      <c r="D129" s="143"/>
      <c r="E129" s="143"/>
      <c r="F129" s="143"/>
    </row>
    <row r="130" spans="1:6" ht="15.75">
      <c r="A130" s="143"/>
      <c r="B130" s="143"/>
      <c r="C130" s="143"/>
      <c r="D130" s="143"/>
      <c r="E130" s="143"/>
      <c r="F130" s="143"/>
    </row>
    <row r="131" spans="1:6" ht="15.75">
      <c r="A131" s="143"/>
      <c r="B131" s="143"/>
      <c r="C131" s="143"/>
      <c r="D131" s="143"/>
      <c r="E131" s="143"/>
      <c r="F131" s="143"/>
    </row>
    <row r="132" spans="1:6" ht="15.75">
      <c r="A132" s="143"/>
      <c r="B132" s="143"/>
      <c r="C132" s="143"/>
      <c r="D132" s="143"/>
      <c r="E132" s="143"/>
      <c r="F132" s="143"/>
    </row>
    <row r="133" spans="1:6" ht="15.75">
      <c r="A133" s="143"/>
      <c r="B133" s="143"/>
      <c r="C133" s="143"/>
      <c r="D133" s="143"/>
      <c r="E133" s="143"/>
      <c r="F133" s="143"/>
    </row>
    <row r="134" spans="1:6" ht="15.75">
      <c r="A134" s="143"/>
      <c r="B134" s="143"/>
      <c r="C134" s="143"/>
      <c r="D134" s="143"/>
      <c r="E134" s="143"/>
      <c r="F134" s="143"/>
    </row>
    <row r="135" spans="1:6" ht="15.75">
      <c r="A135" s="143"/>
      <c r="B135" s="143"/>
      <c r="C135" s="143"/>
      <c r="D135" s="143"/>
      <c r="E135" s="143"/>
      <c r="F135" s="143"/>
    </row>
    <row r="136" spans="1:6" ht="15.75">
      <c r="A136" s="143"/>
      <c r="B136" s="143"/>
      <c r="C136" s="143"/>
      <c r="D136" s="143"/>
      <c r="E136" s="143"/>
      <c r="F136" s="143"/>
    </row>
    <row r="137" spans="1:6" ht="15.75">
      <c r="A137" s="143"/>
      <c r="B137" s="143"/>
      <c r="C137" s="143"/>
      <c r="D137" s="143"/>
      <c r="E137" s="143"/>
      <c r="F137" s="143"/>
    </row>
    <row r="138" spans="1:6" ht="15.75">
      <c r="A138" s="143"/>
      <c r="B138" s="143"/>
      <c r="C138" s="143"/>
      <c r="D138" s="143"/>
      <c r="E138" s="143"/>
      <c r="F138" s="143"/>
    </row>
    <row r="139" spans="1:6" ht="15.75">
      <c r="A139" s="143"/>
      <c r="B139" s="143"/>
      <c r="C139" s="143"/>
      <c r="D139" s="143"/>
      <c r="E139" s="143"/>
      <c r="F139" s="143"/>
    </row>
    <row r="140" spans="1:6" ht="15.75">
      <c r="A140" s="143"/>
      <c r="B140" s="143"/>
      <c r="C140" s="143"/>
      <c r="D140" s="143"/>
      <c r="E140" s="143"/>
      <c r="F140" s="143"/>
    </row>
    <row r="141" spans="1:6" ht="15.75">
      <c r="A141" s="143"/>
      <c r="B141" s="143"/>
      <c r="C141" s="143"/>
      <c r="D141" s="143"/>
      <c r="E141" s="143"/>
      <c r="F141" s="143"/>
    </row>
    <row r="142" spans="1:6" ht="15.75">
      <c r="A142" s="143"/>
      <c r="B142" s="143"/>
      <c r="C142" s="143"/>
      <c r="D142" s="143"/>
      <c r="E142" s="143"/>
      <c r="F142" s="143"/>
    </row>
    <row r="143" spans="1:6" ht="15.75">
      <c r="A143" s="143"/>
      <c r="B143" s="143"/>
      <c r="C143" s="143"/>
      <c r="D143" s="143"/>
      <c r="E143" s="143"/>
      <c r="F143" s="143"/>
    </row>
    <row r="144" spans="1:6" ht="15.75">
      <c r="A144" s="143"/>
      <c r="B144" s="143"/>
      <c r="C144" s="143"/>
      <c r="D144" s="143"/>
      <c r="E144" s="143"/>
      <c r="F144" s="143"/>
    </row>
    <row r="145" spans="1:6" ht="15.75">
      <c r="A145" s="143"/>
      <c r="B145" s="143"/>
      <c r="C145" s="143"/>
      <c r="D145" s="143"/>
      <c r="E145" s="143"/>
      <c r="F145" s="143"/>
    </row>
    <row r="146" spans="1:6" ht="15.75">
      <c r="A146" s="143"/>
      <c r="B146" s="143"/>
      <c r="C146" s="143"/>
      <c r="D146" s="143"/>
      <c r="E146" s="143"/>
      <c r="F146" s="143"/>
    </row>
    <row r="147" spans="1:6" ht="15.75">
      <c r="A147" s="143"/>
      <c r="B147" s="143"/>
      <c r="C147" s="143"/>
      <c r="D147" s="143"/>
      <c r="E147" s="143"/>
      <c r="F147" s="143"/>
    </row>
    <row r="148" spans="1:6" ht="15.75">
      <c r="A148" s="143"/>
      <c r="B148" s="143"/>
      <c r="C148" s="143"/>
      <c r="D148" s="143"/>
      <c r="E148" s="143"/>
      <c r="F148" s="143"/>
    </row>
    <row r="149" spans="1:6" ht="15.75">
      <c r="A149" s="143"/>
      <c r="B149" s="143"/>
      <c r="C149" s="143"/>
      <c r="D149" s="143"/>
      <c r="E149" s="143"/>
      <c r="F149" s="143"/>
    </row>
    <row r="150" spans="1:6" ht="15.75">
      <c r="A150" s="143"/>
      <c r="B150" s="143"/>
      <c r="C150" s="143"/>
      <c r="D150" s="143"/>
      <c r="E150" s="143"/>
      <c r="F150" s="143"/>
    </row>
    <row r="151" spans="1:6" ht="15.75">
      <c r="A151" s="143"/>
      <c r="B151" s="143"/>
      <c r="C151" s="143"/>
      <c r="D151" s="143"/>
      <c r="E151" s="143"/>
      <c r="F151" s="143"/>
    </row>
    <row r="152" spans="1:6" ht="15.75">
      <c r="A152" s="143"/>
      <c r="B152" s="143"/>
      <c r="C152" s="143"/>
      <c r="D152" s="143"/>
      <c r="E152" s="143"/>
      <c r="F152" s="143"/>
    </row>
    <row r="153" spans="1:6" ht="15.75">
      <c r="A153" s="143"/>
      <c r="B153" s="143"/>
      <c r="C153" s="143"/>
      <c r="D153" s="143"/>
      <c r="E153" s="143"/>
      <c r="F153" s="143"/>
    </row>
    <row r="154" spans="1:6" ht="15.75">
      <c r="A154" s="143"/>
      <c r="B154" s="143"/>
      <c r="C154" s="143"/>
      <c r="D154" s="143"/>
      <c r="E154" s="143"/>
      <c r="F154" s="143"/>
    </row>
    <row r="155" spans="1:6" ht="15.75">
      <c r="A155" s="143"/>
      <c r="B155" s="143"/>
      <c r="C155" s="143"/>
      <c r="D155" s="143"/>
      <c r="E155" s="143"/>
      <c r="F155" s="143"/>
    </row>
    <row r="156" spans="1:6" ht="15.75">
      <c r="A156" s="143"/>
      <c r="B156" s="143"/>
      <c r="C156" s="143"/>
      <c r="D156" s="143"/>
      <c r="E156" s="143"/>
      <c r="F156" s="143"/>
    </row>
    <row r="157" spans="1:6" ht="15.75">
      <c r="A157" s="143"/>
      <c r="B157" s="143"/>
      <c r="C157" s="143"/>
      <c r="D157" s="143"/>
      <c r="E157" s="143"/>
      <c r="F157" s="143"/>
    </row>
    <row r="158" spans="1:6" ht="15.75">
      <c r="A158" s="143"/>
      <c r="B158" s="143"/>
      <c r="C158" s="143"/>
      <c r="D158" s="143"/>
      <c r="E158" s="143"/>
      <c r="F158" s="143"/>
    </row>
    <row r="159" spans="1:6" ht="15.75">
      <c r="A159" s="143"/>
      <c r="B159" s="143"/>
      <c r="C159" s="143"/>
      <c r="D159" s="143"/>
      <c r="E159" s="143"/>
      <c r="F159" s="143"/>
    </row>
    <row r="160" spans="1:6" ht="15.75">
      <c r="A160" s="143"/>
      <c r="B160" s="143"/>
      <c r="C160" s="143"/>
      <c r="D160" s="143"/>
      <c r="E160" s="143"/>
      <c r="F160" s="143"/>
    </row>
    <row r="161" spans="1:6" ht="15.75">
      <c r="A161" s="143"/>
      <c r="B161" s="143"/>
      <c r="C161" s="143"/>
      <c r="D161" s="143"/>
      <c r="E161" s="143"/>
      <c r="F161" s="143"/>
    </row>
    <row r="162" spans="1:6" ht="15.75">
      <c r="A162" s="143"/>
      <c r="B162" s="143"/>
      <c r="C162" s="143"/>
      <c r="D162" s="143"/>
      <c r="E162" s="143"/>
      <c r="F162" s="143"/>
    </row>
    <row r="163" spans="1:6" ht="15.75">
      <c r="A163" s="143"/>
      <c r="B163" s="143"/>
      <c r="C163" s="143"/>
      <c r="D163" s="143"/>
      <c r="E163" s="143"/>
      <c r="F163" s="143"/>
    </row>
    <row r="164" spans="1:6" ht="15.75">
      <c r="A164" s="143"/>
      <c r="B164" s="143"/>
      <c r="C164" s="143"/>
      <c r="D164" s="143"/>
      <c r="E164" s="143"/>
      <c r="F164" s="143"/>
    </row>
    <row r="165" spans="1:6" ht="15.75">
      <c r="A165" s="143"/>
      <c r="B165" s="143"/>
      <c r="C165" s="143"/>
      <c r="D165" s="143"/>
      <c r="E165" s="143"/>
      <c r="F165" s="143"/>
    </row>
    <row r="166" spans="1:6" ht="15.75">
      <c r="A166" s="143"/>
      <c r="B166" s="143"/>
      <c r="C166" s="143"/>
      <c r="D166" s="143"/>
      <c r="E166" s="143"/>
      <c r="F166" s="143"/>
    </row>
    <row r="167" spans="1:6" ht="15.75">
      <c r="A167" s="143"/>
      <c r="B167" s="143"/>
      <c r="C167" s="143"/>
      <c r="D167" s="143"/>
      <c r="E167" s="143"/>
      <c r="F167" s="143"/>
    </row>
    <row r="168" spans="1:6" ht="15.75">
      <c r="A168" s="143"/>
      <c r="B168" s="143"/>
      <c r="C168" s="143"/>
      <c r="D168" s="143"/>
      <c r="E168" s="143"/>
      <c r="F168" s="143"/>
    </row>
    <row r="169" spans="1:6" ht="15.75">
      <c r="A169" s="143"/>
      <c r="B169" s="143"/>
      <c r="C169" s="143"/>
      <c r="D169" s="143"/>
      <c r="E169" s="143"/>
      <c r="F169" s="143"/>
    </row>
    <row r="170" spans="1:6" ht="15.75">
      <c r="A170" s="143"/>
      <c r="B170" s="143"/>
      <c r="C170" s="143"/>
      <c r="D170" s="143"/>
      <c r="E170" s="143"/>
      <c r="F170" s="143"/>
    </row>
    <row r="171" spans="1:6" ht="15.75">
      <c r="A171" s="143"/>
      <c r="B171" s="143"/>
      <c r="C171" s="143"/>
      <c r="D171" s="143"/>
      <c r="E171" s="143"/>
      <c r="F171" s="143"/>
    </row>
    <row r="172" spans="1:6" ht="15.75">
      <c r="A172" s="143"/>
      <c r="B172" s="143"/>
      <c r="C172" s="143"/>
      <c r="D172" s="143"/>
      <c r="E172" s="143"/>
      <c r="F172" s="143"/>
    </row>
    <row r="173" spans="1:6" ht="15.75">
      <c r="A173" s="143"/>
      <c r="B173" s="143"/>
      <c r="C173" s="143"/>
      <c r="D173" s="143"/>
      <c r="E173" s="143"/>
      <c r="F173" s="143"/>
    </row>
    <row r="174" spans="1:6" ht="15.75">
      <c r="A174" s="143"/>
      <c r="B174" s="143"/>
      <c r="C174" s="143"/>
      <c r="D174" s="143"/>
      <c r="E174" s="143"/>
      <c r="F174" s="143"/>
    </row>
    <row r="175" spans="1:6" ht="15.75">
      <c r="A175" s="143"/>
      <c r="B175" s="143"/>
      <c r="C175" s="143"/>
      <c r="D175" s="143"/>
      <c r="E175" s="143"/>
      <c r="F175" s="143"/>
    </row>
    <row r="176" spans="1:6" ht="15.75">
      <c r="A176" s="143"/>
      <c r="B176" s="143"/>
      <c r="C176" s="143"/>
      <c r="D176" s="143"/>
      <c r="E176" s="143"/>
      <c r="F176" s="143"/>
    </row>
    <row r="177" spans="1:6" ht="15.75">
      <c r="A177" s="143"/>
      <c r="B177" s="143"/>
      <c r="C177" s="143"/>
      <c r="D177" s="143"/>
      <c r="E177" s="143"/>
      <c r="F177" s="143"/>
    </row>
    <row r="178" spans="1:6" ht="15.75">
      <c r="A178" s="143"/>
      <c r="B178" s="143"/>
      <c r="C178" s="143"/>
      <c r="D178" s="143"/>
      <c r="E178" s="143"/>
      <c r="F178" s="143"/>
    </row>
    <row r="179" spans="1:6" ht="15.75">
      <c r="A179" s="143"/>
      <c r="B179" s="143"/>
      <c r="C179" s="143"/>
      <c r="D179" s="143"/>
      <c r="E179" s="143"/>
      <c r="F179" s="143"/>
    </row>
    <row r="180" spans="1:6" ht="15.75">
      <c r="A180" s="143"/>
      <c r="B180" s="143"/>
      <c r="C180" s="143"/>
      <c r="D180" s="143"/>
      <c r="E180" s="143"/>
      <c r="F180" s="143"/>
    </row>
    <row r="181" spans="1:6" ht="15.75">
      <c r="A181" s="143"/>
      <c r="B181" s="143"/>
      <c r="C181" s="143"/>
      <c r="D181" s="143"/>
      <c r="E181" s="143"/>
      <c r="F181" s="143"/>
    </row>
    <row r="182" spans="1:6" ht="15.75">
      <c r="A182" s="143"/>
      <c r="B182" s="143"/>
      <c r="C182" s="143"/>
      <c r="D182" s="143"/>
      <c r="E182" s="143"/>
      <c r="F182" s="143"/>
    </row>
    <row r="183" spans="1:6" ht="15.75">
      <c r="A183" s="143"/>
      <c r="B183" s="143"/>
      <c r="C183" s="143"/>
      <c r="D183" s="143"/>
      <c r="E183" s="143"/>
      <c r="F183" s="143"/>
    </row>
    <row r="184" spans="1:6" ht="15.75">
      <c r="A184" s="143"/>
      <c r="B184" s="143"/>
      <c r="C184" s="143"/>
      <c r="D184" s="143"/>
      <c r="E184" s="143"/>
      <c r="F184" s="143"/>
    </row>
    <row r="185" spans="1:6" ht="15.75">
      <c r="A185" s="143"/>
      <c r="B185" s="143"/>
      <c r="C185" s="143"/>
      <c r="D185" s="143"/>
      <c r="E185" s="143"/>
      <c r="F185" s="143"/>
    </row>
    <row r="186" spans="1:6" ht="15.75">
      <c r="A186" s="143"/>
      <c r="B186" s="143"/>
      <c r="C186" s="143"/>
      <c r="D186" s="143"/>
      <c r="E186" s="143"/>
      <c r="F186" s="143"/>
    </row>
    <row r="187" spans="1:6" ht="15.75">
      <c r="A187" s="143"/>
      <c r="B187" s="143"/>
      <c r="C187" s="143"/>
      <c r="D187" s="143"/>
      <c r="E187" s="143"/>
      <c r="F187" s="143"/>
    </row>
    <row r="188" spans="1:6" ht="15.75">
      <c r="A188" s="143"/>
      <c r="B188" s="143"/>
      <c r="C188" s="143"/>
      <c r="D188" s="143"/>
      <c r="E188" s="143"/>
      <c r="F188" s="143"/>
    </row>
    <row r="189" spans="1:6" ht="15.75">
      <c r="A189" s="143"/>
      <c r="B189" s="143"/>
      <c r="C189" s="143"/>
      <c r="D189" s="143"/>
      <c r="E189" s="143"/>
      <c r="F189" s="143"/>
    </row>
    <row r="190" spans="1:6" ht="15.75">
      <c r="A190" s="143"/>
      <c r="B190" s="143"/>
      <c r="C190" s="143"/>
      <c r="D190" s="143"/>
      <c r="E190" s="143"/>
      <c r="F190" s="143"/>
    </row>
    <row r="191" spans="1:6" ht="15.75">
      <c r="A191" s="143"/>
      <c r="B191" s="143"/>
      <c r="C191" s="143"/>
      <c r="D191" s="143"/>
      <c r="E191" s="143"/>
      <c r="F191" s="143"/>
    </row>
    <row r="192" spans="1:6" ht="15.75">
      <c r="A192" s="143"/>
      <c r="B192" s="143"/>
      <c r="C192" s="143"/>
      <c r="D192" s="143"/>
      <c r="E192" s="143"/>
      <c r="F192" s="143"/>
    </row>
    <row r="193" spans="1:6" ht="15.75">
      <c r="A193" s="143"/>
      <c r="B193" s="143"/>
      <c r="C193" s="143"/>
      <c r="D193" s="143"/>
      <c r="E193" s="143"/>
      <c r="F193" s="143"/>
    </row>
    <row r="194" spans="1:6" ht="15.75">
      <c r="A194" s="143"/>
      <c r="B194" s="143"/>
      <c r="C194" s="143"/>
      <c r="D194" s="143"/>
      <c r="E194" s="143"/>
      <c r="F194" s="143"/>
    </row>
    <row r="195" spans="1:6" ht="15.75">
      <c r="A195" s="143"/>
      <c r="B195" s="143"/>
      <c r="C195" s="143"/>
      <c r="D195" s="143"/>
      <c r="E195" s="143"/>
      <c r="F195" s="143"/>
    </row>
    <row r="196" spans="1:6" ht="15.75">
      <c r="A196" s="143"/>
      <c r="B196" s="143"/>
      <c r="C196" s="143"/>
      <c r="D196" s="143"/>
      <c r="E196" s="143"/>
      <c r="F196" s="143"/>
    </row>
    <row r="197" spans="1:6" ht="15.75">
      <c r="A197" s="143"/>
      <c r="B197" s="143"/>
      <c r="C197" s="143"/>
      <c r="D197" s="143"/>
      <c r="E197" s="143"/>
      <c r="F197" s="143"/>
    </row>
    <row r="198" spans="1:6" ht="15.75">
      <c r="A198" s="143"/>
      <c r="B198" s="143"/>
      <c r="C198" s="143"/>
      <c r="D198" s="143"/>
      <c r="E198" s="143"/>
      <c r="F198" s="143"/>
    </row>
    <row r="199" spans="1:6" ht="15.75">
      <c r="A199" s="143"/>
      <c r="B199" s="143"/>
      <c r="C199" s="143"/>
      <c r="D199" s="143"/>
      <c r="E199" s="143"/>
      <c r="F199" s="143"/>
    </row>
    <row r="200" spans="1:6" ht="15.75">
      <c r="A200" s="143"/>
      <c r="B200" s="143"/>
      <c r="C200" s="143"/>
      <c r="D200" s="143"/>
      <c r="E200" s="143"/>
      <c r="F200" s="143"/>
    </row>
    <row r="201" spans="1:6" ht="15.75">
      <c r="A201" s="143"/>
      <c r="B201" s="143"/>
      <c r="C201" s="143"/>
      <c r="D201" s="143"/>
      <c r="E201" s="143"/>
      <c r="F201" s="143"/>
    </row>
    <row r="202" spans="1:6" ht="15.75">
      <c r="A202" s="143"/>
      <c r="B202" s="143"/>
      <c r="C202" s="143"/>
      <c r="D202" s="143"/>
      <c r="E202" s="143"/>
      <c r="F202" s="143"/>
    </row>
    <row r="203" spans="1:6" ht="15.75">
      <c r="A203" s="143"/>
      <c r="B203" s="143"/>
      <c r="C203" s="143"/>
      <c r="D203" s="143"/>
      <c r="E203" s="143"/>
      <c r="F203" s="143"/>
    </row>
    <row r="204" spans="1:6" ht="15.75">
      <c r="A204" s="143"/>
      <c r="B204" s="143"/>
      <c r="C204" s="143"/>
      <c r="D204" s="143"/>
      <c r="E204" s="143"/>
      <c r="F204" s="143"/>
    </row>
    <row r="205" spans="1:6" ht="15.75">
      <c r="A205" s="143"/>
      <c r="B205" s="143"/>
      <c r="C205" s="143"/>
      <c r="D205" s="143"/>
      <c r="E205" s="143"/>
      <c r="F205" s="143"/>
    </row>
    <row r="206" spans="1:6" ht="15.75">
      <c r="A206" s="143"/>
      <c r="B206" s="143"/>
      <c r="C206" s="143"/>
      <c r="D206" s="143"/>
      <c r="E206" s="143"/>
      <c r="F206" s="143"/>
    </row>
  </sheetData>
  <sheetProtection/>
  <mergeCells count="5">
    <mergeCell ref="A7:F7"/>
    <mergeCell ref="A8:F8"/>
    <mergeCell ref="A9:F9"/>
    <mergeCell ref="A10:A12"/>
    <mergeCell ref="A36:F3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Técnica del Presupuesto</dc:creator>
  <cp:keywords/>
  <dc:description/>
  <cp:lastModifiedBy>transpfis08</cp:lastModifiedBy>
  <cp:lastPrinted>2016-02-04T20:51:30Z</cp:lastPrinted>
  <dcterms:created xsi:type="dcterms:W3CDTF">2005-01-11T21:07:30Z</dcterms:created>
  <dcterms:modified xsi:type="dcterms:W3CDTF">2018-09-03T16:55:01Z</dcterms:modified>
  <cp:category/>
  <cp:version/>
  <cp:contentType/>
  <cp:contentStatus/>
</cp:coreProperties>
</file>