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6795" windowHeight="6405"/>
  </bookViews>
  <sheets>
    <sheet name="Ingresos" sheetId="1" r:id="rId1"/>
    <sheet name="Tributario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8" i="2"/>
  <c r="G6" s="1"/>
  <c r="F30" s="1"/>
  <c r="G31" l="1"/>
  <c r="F22" i="1"/>
  <c r="F21"/>
  <c r="F10" i="2"/>
  <c r="F12"/>
  <c r="F14"/>
  <c r="F16"/>
  <c r="F18"/>
  <c r="F21"/>
  <c r="F23"/>
  <c r="F25"/>
  <c r="F27"/>
  <c r="F29"/>
  <c r="F11"/>
  <c r="F13"/>
  <c r="F15"/>
  <c r="F17"/>
  <c r="F19"/>
  <c r="F22"/>
  <c r="F24"/>
  <c r="F26"/>
  <c r="F28"/>
  <c r="G19" i="1" l="1"/>
  <c r="F23"/>
  <c r="G15"/>
  <c r="G13"/>
  <c r="G11"/>
  <c r="G9"/>
  <c r="G18"/>
  <c r="G10"/>
  <c r="G8"/>
  <c r="G16"/>
  <c r="G14"/>
  <c r="G17"/>
  <c r="G12"/>
  <c r="F8" i="2"/>
  <c r="F6" s="1"/>
  <c r="E8"/>
  <c r="E31" s="1"/>
  <c r="C8"/>
  <c r="C31" s="1"/>
  <c r="H19" l="1"/>
  <c r="H18"/>
  <c r="H16"/>
  <c r="H14"/>
  <c r="H12"/>
  <c r="H10"/>
  <c r="H17"/>
  <c r="H15"/>
  <c r="H13"/>
  <c r="H11"/>
  <c r="E6"/>
  <c r="D22" i="1" s="1"/>
  <c r="D21"/>
  <c r="C6" i="2"/>
  <c r="C21" i="1"/>
  <c r="B18" l="1"/>
  <c r="B27" i="2"/>
  <c r="C22" i="1"/>
  <c r="C23" s="1"/>
  <c r="D23"/>
  <c r="B29" i="2"/>
  <c r="B12"/>
  <c r="H8"/>
  <c r="D27"/>
  <c r="D18"/>
  <c r="D16"/>
  <c r="D19"/>
  <c r="D17"/>
  <c r="D15"/>
  <c r="D13"/>
  <c r="D11"/>
  <c r="D14"/>
  <c r="D12"/>
  <c r="D10"/>
  <c r="D25"/>
  <c r="D28"/>
  <c r="D21"/>
  <c r="D29"/>
  <c r="D22"/>
  <c r="D23"/>
  <c r="D24"/>
  <c r="D30"/>
  <c r="E13" i="1"/>
  <c r="E17"/>
  <c r="E19"/>
  <c r="E16"/>
  <c r="E15"/>
  <c r="E14"/>
  <c r="E18"/>
  <c r="B17" i="2"/>
  <c r="B15"/>
  <c r="B30"/>
  <c r="B13"/>
  <c r="B10"/>
  <c r="B25"/>
  <c r="B14"/>
  <c r="B28"/>
  <c r="B21"/>
  <c r="B11"/>
  <c r="B23"/>
  <c r="B24"/>
  <c r="B22"/>
  <c r="B18"/>
  <c r="B19"/>
  <c r="B16"/>
  <c r="B17" i="1"/>
  <c r="B15"/>
  <c r="B16"/>
  <c r="B13"/>
  <c r="B14"/>
  <c r="E12"/>
  <c r="B8"/>
  <c r="B12"/>
  <c r="B9"/>
  <c r="B10"/>
  <c r="B11"/>
  <c r="E8"/>
  <c r="E10"/>
  <c r="E11"/>
  <c r="E9"/>
  <c r="D8" i="2" l="1"/>
  <c r="D6" s="1"/>
  <c r="B21" i="1"/>
  <c r="E21"/>
  <c r="G21"/>
  <c r="B8" i="2"/>
  <c r="B6" s="1"/>
</calcChain>
</file>

<file path=xl/sharedStrings.xml><?xml version="1.0" encoding="utf-8"?>
<sst xmlns="http://schemas.openxmlformats.org/spreadsheetml/2006/main" count="49" uniqueCount="40">
  <si>
    <t>Ingresos Tributarios</t>
  </si>
  <si>
    <t>Préstamos Externos</t>
  </si>
  <si>
    <t>Colocación de Bonos</t>
  </si>
  <si>
    <t>Ingresos no Tributarios</t>
  </si>
  <si>
    <t>Donaciones</t>
  </si>
  <si>
    <t>Saldos de Caja</t>
  </si>
  <si>
    <t>Total:</t>
  </si>
  <si>
    <t>Impuesto Sobre la Renta</t>
  </si>
  <si>
    <t>Impuesto Sobre el Patrimonio</t>
  </si>
  <si>
    <t>Otros Impuestos Directos</t>
  </si>
  <si>
    <t>Impuestos a las Importaciones</t>
  </si>
  <si>
    <t>Impuesto al Valor Agregado</t>
  </si>
  <si>
    <t>Impuestos Internos Sobre Servicios</t>
  </si>
  <si>
    <t>Impuestos Sobre Circulación de Vehículos</t>
  </si>
  <si>
    <t>Impuesto por Salida del País</t>
  </si>
  <si>
    <t>Otros Impuestos Indirectos</t>
  </si>
  <si>
    <t>Contribuciones a la Seguridad y Previsión Social</t>
  </si>
  <si>
    <t>Venta de Bienes y Servicios de la Admon. Pca.</t>
  </si>
  <si>
    <t>Rentas de la Propiedad</t>
  </si>
  <si>
    <t>Transferencias Corrientes</t>
  </si>
  <si>
    <t>Recuperación de Préstamos de Largo Plazo</t>
  </si>
  <si>
    <t>Disminución de otros activos financieros</t>
  </si>
  <si>
    <t>Endeudamiento Público Interno</t>
  </si>
  <si>
    <t>Endeudamiento Público Externo</t>
  </si>
  <si>
    <t>Impuestos sobre Productos Industriales Primarios</t>
  </si>
  <si>
    <t>Vta. De Bienes y Servicios de la Adm. Pública</t>
  </si>
  <si>
    <t>Recuperaciones de Préstamos de Largo Plazo</t>
  </si>
  <si>
    <t xml:space="preserve">Transferencias de Capital </t>
  </si>
  <si>
    <t>Vigente</t>
  </si>
  <si>
    <t>Aprobado</t>
  </si>
  <si>
    <t>Transferencias de Capital</t>
  </si>
  <si>
    <t>Recomendado</t>
  </si>
  <si>
    <t>ok al 31-ag</t>
  </si>
  <si>
    <t>Ok</t>
  </si>
  <si>
    <t>Transferen-cias Corrientes</t>
  </si>
  <si>
    <t xml:space="preserve">Contribucio-nes a la Seguridad y Previsión Social </t>
  </si>
  <si>
    <t xml:space="preserve">Proyecto Presupuesto Ciudadano 2019, Ingresos </t>
  </si>
  <si>
    <t>Proyecto Presupuesto ciudadano 2019, Ingresos</t>
  </si>
  <si>
    <t>ok</t>
  </si>
  <si>
    <t>Recomendado %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</si>
</sst>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&quot;Q&quot;#,##0.0"/>
    <numFmt numFmtId="167" formatCode="&quot;Q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5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5"/>
        <bgColor indexed="64"/>
      </patternFill>
    </fill>
    <fill>
      <patternFill patternType="solid">
        <fgColor rgb="FF99FF3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top"/>
    </xf>
    <xf numFmtId="9" fontId="8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/>
    <xf numFmtId="164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/>
    <xf numFmtId="9" fontId="1" fillId="3" borderId="0" xfId="0" applyNumberFormat="1" applyFont="1" applyFill="1" applyAlignment="1">
      <alignment horizontal="center"/>
    </xf>
    <xf numFmtId="165" fontId="1" fillId="0" borderId="0" xfId="0" applyNumberFormat="1" applyFont="1"/>
    <xf numFmtId="0" fontId="0" fillId="0" borderId="0" xfId="0" applyFill="1"/>
    <xf numFmtId="0" fontId="1" fillId="0" borderId="0" xfId="0" applyFont="1" applyFill="1"/>
    <xf numFmtId="165" fontId="1" fillId="8" borderId="0" xfId="0" applyNumberFormat="1" applyFont="1" applyFill="1"/>
    <xf numFmtId="165" fontId="2" fillId="9" borderId="0" xfId="0" applyNumberFormat="1" applyFont="1" applyFill="1"/>
    <xf numFmtId="165" fontId="0" fillId="7" borderId="0" xfId="0" applyNumberFormat="1" applyFill="1"/>
    <xf numFmtId="0" fontId="0" fillId="0" borderId="0" xfId="0" applyAlignment="1">
      <alignment horizontal="left" indent="2"/>
    </xf>
    <xf numFmtId="165" fontId="0" fillId="10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12" borderId="0" xfId="0" applyNumberFormat="1" applyFill="1"/>
    <xf numFmtId="165" fontId="0" fillId="13" borderId="0" xfId="0" applyNumberFormat="1" applyFill="1"/>
    <xf numFmtId="165" fontId="0" fillId="14" borderId="0" xfId="0" applyNumberFormat="1" applyFill="1"/>
    <xf numFmtId="0" fontId="1" fillId="5" borderId="0" xfId="0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/>
    <xf numFmtId="164" fontId="2" fillId="5" borderId="0" xfId="0" applyNumberFormat="1" applyFont="1" applyFill="1"/>
    <xf numFmtId="9" fontId="1" fillId="2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164" fontId="1" fillId="5" borderId="0" xfId="0" applyNumberFormat="1" applyFont="1" applyFill="1" applyBorder="1"/>
    <xf numFmtId="165" fontId="0" fillId="8" borderId="0" xfId="2" applyNumberFormat="1" applyFont="1" applyFill="1"/>
    <xf numFmtId="165" fontId="0" fillId="10" borderId="0" xfId="2" applyNumberFormat="1" applyFont="1" applyFill="1"/>
    <xf numFmtId="165" fontId="0" fillId="4" borderId="0" xfId="2" applyNumberFormat="1" applyFont="1" applyFill="1"/>
    <xf numFmtId="165" fontId="0" fillId="5" borderId="0" xfId="2" applyNumberFormat="1" applyFont="1" applyFill="1"/>
    <xf numFmtId="165" fontId="0" fillId="6" borderId="0" xfId="2" applyNumberFormat="1" applyFont="1" applyFill="1"/>
    <xf numFmtId="165" fontId="0" fillId="7" borderId="0" xfId="2" applyNumberFormat="1" applyFont="1" applyFill="1"/>
    <xf numFmtId="165" fontId="0" fillId="11" borderId="0" xfId="2" applyNumberFormat="1" applyFont="1" applyFill="1"/>
    <xf numFmtId="165" fontId="0" fillId="12" borderId="0" xfId="2" applyNumberFormat="1" applyFont="1" applyFill="1"/>
    <xf numFmtId="165" fontId="0" fillId="13" borderId="0" xfId="2" applyNumberFormat="1" applyFont="1" applyFill="1"/>
    <xf numFmtId="165" fontId="1" fillId="2" borderId="0" xfId="0" applyNumberFormat="1" applyFont="1" applyFill="1"/>
    <xf numFmtId="165" fontId="2" fillId="2" borderId="0" xfId="0" applyNumberFormat="1" applyFont="1" applyFill="1"/>
    <xf numFmtId="165" fontId="1" fillId="5" borderId="0" xfId="0" applyNumberFormat="1" applyFont="1" applyFill="1"/>
    <xf numFmtId="165" fontId="2" fillId="5" borderId="0" xfId="0" applyNumberFormat="1" applyFont="1" applyFill="1"/>
    <xf numFmtId="0" fontId="1" fillId="0" borderId="0" xfId="0" applyFont="1" applyAlignment="1">
      <alignment horizontal="center"/>
    </xf>
    <xf numFmtId="165" fontId="0" fillId="16" borderId="0" xfId="0" applyNumberFormat="1" applyFill="1"/>
    <xf numFmtId="165" fontId="0" fillId="16" borderId="0" xfId="2" applyNumberFormat="1" applyFont="1" applyFill="1"/>
    <xf numFmtId="0" fontId="1" fillId="16" borderId="0" xfId="0" applyFont="1" applyFill="1" applyAlignment="1">
      <alignment horizontal="center"/>
    </xf>
    <xf numFmtId="165" fontId="0" fillId="8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4" fillId="0" borderId="0" xfId="1" applyFont="1" applyFill="1" applyAlignment="1">
      <alignment horizontal="center"/>
    </xf>
    <xf numFmtId="166" fontId="0" fillId="0" borderId="0" xfId="0" applyNumberFormat="1"/>
    <xf numFmtId="166" fontId="0" fillId="8" borderId="0" xfId="0" applyNumberFormat="1" applyFill="1"/>
    <xf numFmtId="166" fontId="0" fillId="10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6" borderId="0" xfId="0" applyNumberFormat="1" applyFill="1"/>
    <xf numFmtId="166" fontId="0" fillId="16" borderId="0" xfId="0" applyNumberFormat="1" applyFill="1"/>
    <xf numFmtId="166" fontId="0" fillId="7" borderId="0" xfId="0" applyNumberFormat="1" applyFill="1"/>
    <xf numFmtId="166" fontId="0" fillId="11" borderId="0" xfId="0" applyNumberFormat="1" applyFill="1"/>
    <xf numFmtId="166" fontId="0" fillId="12" borderId="0" xfId="0" applyNumberFormat="1" applyFill="1"/>
    <xf numFmtId="166" fontId="0" fillId="13" borderId="0" xfId="0" applyNumberFormat="1" applyFill="1"/>
    <xf numFmtId="166" fontId="2" fillId="9" borderId="0" xfId="0" applyNumberFormat="1" applyFont="1" applyFill="1"/>
    <xf numFmtId="166" fontId="1" fillId="8" borderId="0" xfId="0" applyNumberFormat="1" applyFont="1" applyFill="1"/>
    <xf numFmtId="167" fontId="0" fillId="0" borderId="0" xfId="0" applyNumberFormat="1"/>
    <xf numFmtId="0" fontId="6" fillId="0" borderId="0" xfId="0" applyFont="1" applyFill="1"/>
    <xf numFmtId="0" fontId="5" fillId="0" borderId="0" xfId="0" applyFont="1" applyFill="1"/>
    <xf numFmtId="164" fontId="0" fillId="0" borderId="0" xfId="0" applyNumberFormat="1" applyFill="1"/>
    <xf numFmtId="0" fontId="7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right"/>
    </xf>
    <xf numFmtId="166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15" borderId="0" xfId="0" applyNumberFormat="1" applyFont="1" applyFill="1"/>
    <xf numFmtId="164" fontId="9" fillId="0" borderId="0" xfId="0" applyNumberFormat="1" applyFont="1"/>
    <xf numFmtId="164" fontId="1" fillId="17" borderId="0" xfId="0" applyNumberFormat="1" applyFont="1" applyFill="1"/>
    <xf numFmtId="164" fontId="1" fillId="17" borderId="0" xfId="0" applyNumberFormat="1" applyFont="1" applyFill="1" applyBorder="1"/>
    <xf numFmtId="164" fontId="2" fillId="17" borderId="0" xfId="0" applyNumberFormat="1" applyFont="1" applyFill="1" applyBorder="1"/>
    <xf numFmtId="165" fontId="1" fillId="17" borderId="0" xfId="0" applyNumberFormat="1" applyFont="1" applyFill="1"/>
    <xf numFmtId="165" fontId="2" fillId="17" borderId="0" xfId="0" applyNumberFormat="1" applyFont="1" applyFill="1"/>
    <xf numFmtId="164" fontId="2" fillId="17" borderId="0" xfId="0" applyNumberFormat="1" applyFont="1" applyFill="1"/>
    <xf numFmtId="165" fontId="0" fillId="0" borderId="0" xfId="0" applyNumberFormat="1" applyFill="1"/>
    <xf numFmtId="10" fontId="0" fillId="0" borderId="0" xfId="0" applyNumberFormat="1"/>
    <xf numFmtId="0" fontId="9" fillId="0" borderId="0" xfId="0" applyFont="1" applyAlignment="1">
      <alignment horizontal="right"/>
    </xf>
    <xf numFmtId="166" fontId="0" fillId="0" borderId="0" xfId="0" applyNumberFormat="1" applyFill="1"/>
    <xf numFmtId="164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165" fontId="0" fillId="17" borderId="0" xfId="0" applyNumberFormat="1" applyFill="1"/>
    <xf numFmtId="0" fontId="6" fillId="17" borderId="0" xfId="0" applyFont="1" applyFill="1"/>
    <xf numFmtId="0" fontId="0" fillId="17" borderId="0" xfId="0" applyFill="1"/>
    <xf numFmtId="0" fontId="7" fillId="17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Normal_10 enero 2005" xfId="1"/>
    <cellStyle name="Porcentual" xfId="2" builtinId="5"/>
  </cellStyles>
  <dxfs count="0"/>
  <tableStyles count="0" defaultTableStyle="TableStyleMedium9" defaultPivotStyle="PivotStyleLight16"/>
  <colors>
    <mruColors>
      <color rgb="FFE6FFCD"/>
      <color rgb="FFFCE5C4"/>
      <color rgb="FF99FF33"/>
      <color rgb="FFFFFFCC"/>
      <color rgb="FFD3FFA7"/>
      <color rgb="FFCDFFF5"/>
      <color rgb="FFFDECD3"/>
      <color rgb="FFF0FFE1"/>
      <color rgb="FF66FF33"/>
      <color rgb="FFFAD5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400"/>
              <a:t>Presupuesto de Ingresos 2011</a:t>
            </a:r>
          </a:p>
        </c:rich>
      </c:tx>
      <c:layout>
        <c:manualLayout>
          <c:xMode val="edge"/>
          <c:yMode val="edge"/>
          <c:x val="0.26240966754155731"/>
          <c:y val="6.0802005921375114E-2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0.31564107611548581"/>
          <c:y val="0.18518509853556644"/>
          <c:w val="0.60459514435695538"/>
          <c:h val="0.58829268961340553"/>
        </c:manualLayout>
      </c:layout>
      <c:bar3DChart>
        <c:barDir val="bar"/>
        <c:grouping val="clustered"/>
        <c:ser>
          <c:idx val="0"/>
          <c:order val="0"/>
          <c:dLbls>
            <c:dLbl>
              <c:idx val="1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6666666666666725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111111111111112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777777777777863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Ingresos!$A$8:$A$13</c:f>
              <c:strCache>
                <c:ptCount val="6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</c:strCache>
            </c:strRef>
          </c:cat>
          <c:val>
            <c:numRef>
              <c:f>Ingresos!$C$8:$C$13</c:f>
              <c:numCache>
                <c:formatCode>#,##0.0</c:formatCode>
                <c:ptCount val="6"/>
                <c:pt idx="0">
                  <c:v>65210.5</c:v>
                </c:pt>
                <c:pt idx="1">
                  <c:v>14207.646000000001</c:v>
                </c:pt>
                <c:pt idx="2">
                  <c:v>3764.1080000000002</c:v>
                </c:pt>
                <c:pt idx="3">
                  <c:v>671.34709999999995</c:v>
                </c:pt>
                <c:pt idx="4">
                  <c:v>272.81</c:v>
                </c:pt>
                <c:pt idx="5">
                  <c:v>2774.42</c:v>
                </c:pt>
              </c:numCache>
            </c:numRef>
          </c:val>
        </c:ser>
        <c:dLbls>
          <c:showVal val="1"/>
        </c:dLbls>
        <c:gapWidth val="75"/>
        <c:shape val="box"/>
        <c:axId val="92862720"/>
        <c:axId val="92753920"/>
        <c:axId val="0"/>
      </c:bar3DChart>
      <c:catAx>
        <c:axId val="92862720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2753920"/>
        <c:crosses val="autoZero"/>
        <c:auto val="1"/>
        <c:lblAlgn val="ctr"/>
        <c:lblOffset val="100"/>
      </c:catAx>
      <c:valAx>
        <c:axId val="92753920"/>
        <c:scaling>
          <c:orientation val="minMax"/>
        </c:scaling>
        <c:axPos val="b"/>
        <c:numFmt formatCode="#,##0.0" sourceLinked="1"/>
        <c:majorTickMark val="none"/>
        <c:tickLblPos val="nextTo"/>
        <c:crossAx val="92862720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799" l="0.70000000000000062" r="0.70000000000000062" t="0.75000000000000799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</a:t>
            </a:r>
            <a:r>
              <a:rPr lang="es-ES" baseline="0"/>
              <a:t>  de Ingresos 2018 y Proyecto 2019 </a:t>
            </a:r>
          </a:p>
          <a:p>
            <a:pPr>
              <a:defRPr/>
            </a:pPr>
            <a:r>
              <a:rPr lang="es-ES" sz="1400" baseline="0"/>
              <a:t>(En millones Q.)</a:t>
            </a:r>
            <a:endParaRPr lang="es-ES" sz="1400"/>
          </a:p>
        </c:rich>
      </c:tx>
      <c:layout>
        <c:manualLayout>
          <c:xMode val="edge"/>
          <c:yMode val="edge"/>
          <c:x val="0.2946863988724488"/>
          <c:y val="3.0156165858912225E-2"/>
        </c:manualLayout>
      </c:layout>
    </c:title>
    <c:plotArea>
      <c:layout>
        <c:manualLayout>
          <c:layoutTarget val="inner"/>
          <c:xMode val="edge"/>
          <c:yMode val="edge"/>
          <c:x val="0.15267722084422344"/>
          <c:y val="0.12432227070162365"/>
          <c:w val="0.8373177295755575"/>
          <c:h val="0.59750202468632885"/>
        </c:manualLayout>
      </c:layout>
      <c:barChart>
        <c:barDir val="col"/>
        <c:grouping val="clustered"/>
        <c:ser>
          <c:idx val="1"/>
          <c:order val="0"/>
          <c:tx>
            <c:v>Recomendado 2019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Ingresos!$C$8:$C$18</c:f>
              <c:numCache>
                <c:formatCode>#,##0.0</c:formatCode>
                <c:ptCount val="11"/>
                <c:pt idx="0">
                  <c:v>65210.5</c:v>
                </c:pt>
                <c:pt idx="1">
                  <c:v>14207.646000000001</c:v>
                </c:pt>
                <c:pt idx="2">
                  <c:v>3764.1080000000002</c:v>
                </c:pt>
                <c:pt idx="3">
                  <c:v>671.34709999999995</c:v>
                </c:pt>
                <c:pt idx="4">
                  <c:v>272.81</c:v>
                </c:pt>
                <c:pt idx="5">
                  <c:v>2774.42</c:v>
                </c:pt>
                <c:pt idx="6">
                  <c:v>2170.7109999999998</c:v>
                </c:pt>
                <c:pt idx="7">
                  <c:v>415.65690000000001</c:v>
                </c:pt>
                <c:pt idx="8">
                  <c:v>284.45999999999998</c:v>
                </c:pt>
                <c:pt idx="9">
                  <c:v>0</c:v>
                </c:pt>
                <c:pt idx="10">
                  <c:v>3.4049999999999998</c:v>
                </c:pt>
              </c:numCache>
            </c:numRef>
          </c:val>
        </c:ser>
        <c:ser>
          <c:idx val="2"/>
          <c:order val="1"/>
          <c:tx>
            <c:v>Vigente 2018*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Ingresos!$D$8:$D$18</c:f>
              <c:numCache>
                <c:formatCode>#,##0.0</c:formatCode>
                <c:ptCount val="11"/>
                <c:pt idx="0">
                  <c:v>58239.298398239996</c:v>
                </c:pt>
                <c:pt idx="1">
                  <c:v>10543.5</c:v>
                </c:pt>
                <c:pt idx="2">
                  <c:v>3202.9607919999999</c:v>
                </c:pt>
                <c:pt idx="3">
                  <c:v>603.12908200000004</c:v>
                </c:pt>
                <c:pt idx="4">
                  <c:v>639.05503899999997</c:v>
                </c:pt>
                <c:pt idx="5">
                  <c:v>1501.182978</c:v>
                </c:pt>
                <c:pt idx="6">
                  <c:v>2490.5619999999999</c:v>
                </c:pt>
                <c:pt idx="7">
                  <c:v>443.28312899999997</c:v>
                </c:pt>
                <c:pt idx="8">
                  <c:v>251.7533</c:v>
                </c:pt>
                <c:pt idx="9">
                  <c:v>0</c:v>
                </c:pt>
                <c:pt idx="10">
                  <c:v>4.91</c:v>
                </c:pt>
              </c:numCache>
            </c:numRef>
          </c:val>
        </c:ser>
        <c:ser>
          <c:idx val="4"/>
          <c:order val="2"/>
          <c:tx>
            <c:v>Aprobado 2018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Ingresos!$F$8:$F$18</c:f>
              <c:numCache>
                <c:formatCode>#,##0.0</c:formatCode>
                <c:ptCount val="11"/>
                <c:pt idx="0">
                  <c:v>57994.8</c:v>
                </c:pt>
                <c:pt idx="1">
                  <c:v>10543.5</c:v>
                </c:pt>
                <c:pt idx="2">
                  <c:v>2580.7484720000002</c:v>
                </c:pt>
                <c:pt idx="3">
                  <c:v>603.12908200000004</c:v>
                </c:pt>
                <c:pt idx="4">
                  <c:v>591.75574099999994</c:v>
                </c:pt>
                <c:pt idx="5">
                  <c:v>1485.009276</c:v>
                </c:pt>
                <c:pt idx="6">
                  <c:v>2490.5619999999999</c:v>
                </c:pt>
                <c:pt idx="7">
                  <c:v>443.28312899999997</c:v>
                </c:pt>
                <c:pt idx="8">
                  <c:v>251.7533</c:v>
                </c:pt>
                <c:pt idx="9">
                  <c:v>0</c:v>
                </c:pt>
                <c:pt idx="10">
                  <c:v>4.91</c:v>
                </c:pt>
              </c:numCache>
            </c:numRef>
          </c:val>
        </c:ser>
        <c:axId val="93803648"/>
        <c:axId val="93805184"/>
      </c:barChart>
      <c:catAx>
        <c:axId val="93803648"/>
        <c:scaling>
          <c:orientation val="minMax"/>
        </c:scaling>
        <c:axPos val="b"/>
        <c:tickLblPos val="nextTo"/>
        <c:crossAx val="93805184"/>
        <c:crosses val="autoZero"/>
        <c:auto val="1"/>
        <c:lblAlgn val="ctr"/>
        <c:lblOffset val="100"/>
      </c:catAx>
      <c:valAx>
        <c:axId val="93805184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38036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baseline="0"/>
            </a:pPr>
            <a:endParaRPr lang="es-ES"/>
          </a:p>
        </c:txPr>
      </c:dTable>
      <c:spPr>
        <a:solidFill>
          <a:srgbClr val="E6FFCD"/>
        </a:solidFill>
      </c:spPr>
    </c:plotArea>
    <c:plotVisOnly val="1"/>
    <c:dispBlanksAs val="gap"/>
  </c:chart>
  <c:spPr>
    <a:solidFill>
      <a:schemeClr val="accent3">
        <a:lumMod val="20000"/>
        <a:lumOff val="80000"/>
      </a:schemeClr>
    </a:solidFill>
    <a:ln>
      <a:solidFill>
        <a:schemeClr val="bg2">
          <a:lumMod val="50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Proyecto Presupuesto de Ingresos 2019</a:t>
            </a:r>
            <a:endParaRPr lang="es-ES"/>
          </a:p>
          <a:p>
            <a:pPr>
              <a:defRPr/>
            </a:pPr>
            <a:r>
              <a:rPr lang="es-ES"/>
              <a:t>Estimación de los Ingresos Tributarios </a:t>
            </a:r>
          </a:p>
          <a:p>
            <a:pPr>
              <a:defRPr/>
            </a:pPr>
            <a:r>
              <a:rPr lang="es-ES"/>
              <a:t>(72.6% del</a:t>
            </a:r>
            <a:r>
              <a:rPr lang="es-ES" baseline="0"/>
              <a:t> total ingresos)</a:t>
            </a:r>
            <a:endParaRPr lang="es-ES"/>
          </a:p>
          <a:p>
            <a:pPr>
              <a:defRPr/>
            </a:pPr>
            <a:r>
              <a:rPr lang="es-ES" sz="1400"/>
              <a:t>(En millones Q. y porcentaje)</a:t>
            </a:r>
          </a:p>
        </c:rich>
      </c:tx>
      <c:layout>
        <c:manualLayout>
          <c:xMode val="edge"/>
          <c:yMode val="edge"/>
          <c:x val="0.25485064366954191"/>
          <c:y val="1.1869434352915703E-2"/>
        </c:manualLayout>
      </c:layout>
    </c:title>
    <c:plotArea>
      <c:layout>
        <c:manualLayout>
          <c:layoutTarget val="inner"/>
          <c:xMode val="edge"/>
          <c:yMode val="edge"/>
          <c:x val="0.13346169964048618"/>
          <c:y val="0.13969389632251589"/>
          <c:w val="0.833916936853485"/>
          <c:h val="0.73452449673220011"/>
        </c:manualLayout>
      </c:layout>
      <c:ofPieChart>
        <c:ofPieType val="pie"/>
        <c:varyColors val="1"/>
        <c:ser>
          <c:idx val="0"/>
          <c:order val="0"/>
          <c:dLbls>
            <c:dLbl>
              <c:idx val="0"/>
              <c:layout>
                <c:manualLayout>
                  <c:x val="0.14565826330532242"/>
                  <c:y val="4.549949835284353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 Sobre la Renta, </a:t>
                    </a:r>
                  </a:p>
                  <a:p>
                    <a:r>
                      <a:rPr lang="en-US" b="1"/>
                      <a:t>Q22,488.8, </a:t>
                    </a:r>
                  </a:p>
                  <a:p>
                    <a:r>
                      <a:rPr lang="en-US" b="1"/>
                      <a:t>34.5%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1"/>
              <c:layout>
                <c:manualLayout>
                  <c:x val="0.42390274745068646"/>
                  <c:y val="0.15825912470554224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Impuesto Sobre el Patrimonio, </a:t>
                    </a:r>
                  </a:p>
                  <a:p>
                    <a:pPr>
                      <a:defRPr b="1"/>
                    </a:pPr>
                    <a:r>
                      <a:rPr lang="en-US" b="1"/>
                      <a:t>Q29.5, </a:t>
                    </a:r>
                  </a:p>
                  <a:p>
                    <a:pPr>
                      <a:defRPr b="1"/>
                    </a:pPr>
                    <a:r>
                      <a:rPr lang="en-US" b="1"/>
                      <a:t>0.045%</a:t>
                    </a:r>
                    <a:endParaRPr lang="en-US"/>
                  </a:p>
                </c:rich>
              </c:tx>
              <c:numFmt formatCode="0.000%" sourceLinked="0"/>
              <c:spPr/>
              <c:dLblPos val="bestFit"/>
              <c:showLegendKey val="1"/>
              <c:showVal val="1"/>
              <c:showCatName val="1"/>
              <c:showPercent val="1"/>
            </c:dLbl>
            <c:dLbl>
              <c:idx val="2"/>
              <c:layout>
                <c:manualLayout>
                  <c:x val="0.25930067565083792"/>
                  <c:y val="0.215578212017693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Otros Impuestos Directos, </a:t>
                    </a:r>
                  </a:p>
                  <a:p>
                    <a:r>
                      <a:rPr lang="en-US"/>
                      <a:t>Q940.0, </a:t>
                    </a:r>
                  </a:p>
                  <a:p>
                    <a:r>
                      <a:rPr lang="en-US"/>
                      <a:t>1.4%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>
                <c:manualLayout>
                  <c:x val="8.2166199813258636E-2"/>
                  <c:y val="0.24134516517595195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Impuestos a las Importaciones, Q2,775.9, </a:t>
                    </a:r>
                  </a:p>
                  <a:p>
                    <a:r>
                      <a:rPr lang="en-US" b="1"/>
                      <a:t>4.3%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4"/>
              <c:layout>
                <c:manualLayout>
                  <c:x val="0"/>
                  <c:y val="0.1444109839932422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Impuestos sobre Productos Industriales Primarios,</a:t>
                    </a:r>
                  </a:p>
                  <a:p>
                    <a:r>
                      <a:rPr lang="en-US" b="1"/>
                      <a:t> Q4,984.1, </a:t>
                    </a:r>
                  </a:p>
                  <a:p>
                    <a:r>
                      <a:rPr lang="en-US" b="1"/>
                      <a:t>7.6%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5"/>
              <c:layout>
                <c:manualLayout>
                  <c:x val="-0.18860877684407096"/>
                  <c:y val="-5.539069364693981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 al Valor Agregado, </a:t>
                    </a:r>
                  </a:p>
                  <a:p>
                    <a:r>
                      <a:rPr lang="en-US" b="1"/>
                      <a:t>Q31,069.9, </a:t>
                    </a:r>
                  </a:p>
                  <a:p>
                    <a:r>
                      <a:rPr lang="en-US" b="1"/>
                      <a:t>47.6%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6"/>
              <c:layout>
                <c:manualLayout>
                  <c:x val="0"/>
                  <c:y val="9.297723576450603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Impuestos Internos Sobre Servicios, </a:t>
                    </a:r>
                  </a:p>
                  <a:p>
                    <a:r>
                      <a:rPr lang="en-US" b="1"/>
                      <a:t>Q530.2, </a:t>
                    </a:r>
                  </a:p>
                  <a:p>
                    <a:r>
                      <a:rPr lang="en-US" b="1"/>
                      <a:t>0.8%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7"/>
              <c:layout>
                <c:manualLayout>
                  <c:x val="6.5359477124183024E-2"/>
                  <c:y val="-0.14836808517830094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Impuestos Sobre Circulación de Vehículos,</a:t>
                    </a:r>
                  </a:p>
                  <a:p>
                    <a:r>
                      <a:rPr lang="en-US" b="1"/>
                      <a:t> Q1,898.7, </a:t>
                    </a:r>
                  </a:p>
                  <a:p>
                    <a:r>
                      <a:rPr lang="en-US" b="1"/>
                      <a:t>2.9%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8"/>
              <c:layout>
                <c:manualLayout>
                  <c:x val="-4.6685487843431371E-2"/>
                  <c:y val="-0.1246290607056145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Impuesto por Salida del País, </a:t>
                    </a:r>
                  </a:p>
                  <a:p>
                    <a:r>
                      <a:rPr lang="en-US" b="1"/>
                      <a:t>Q333.4,</a:t>
                    </a:r>
                  </a:p>
                  <a:p>
                    <a:r>
                      <a:rPr lang="en-US" b="1"/>
                      <a:t> 0.5%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9"/>
              <c:layout>
                <c:manualLayout>
                  <c:x val="0"/>
                  <c:y val="-0.3758654211756630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Otros Impuestos Indirectos, </a:t>
                    </a:r>
                  </a:p>
                  <a:p>
                    <a:r>
                      <a:rPr lang="en-US" b="1"/>
                      <a:t>Q160.0, </a:t>
                    </a:r>
                  </a:p>
                  <a:p>
                    <a:r>
                      <a:rPr lang="en-US" b="1"/>
                      <a:t>0.2%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Percent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Otros,</a:t>
                    </a:r>
                  </a:p>
                  <a:p>
                    <a:r>
                      <a:rPr lang="en-US"/>
                      <a:t> 2922.3, </a:t>
                    </a:r>
                  </a:p>
                  <a:p>
                    <a:r>
                      <a:rPr lang="en-US"/>
                      <a:t>4.5%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1"/>
            <c:showVal val="1"/>
            <c:showCatName val="1"/>
            <c:showPercent val="1"/>
            <c:showLeaderLines val="1"/>
          </c:dLbls>
          <c:cat>
            <c:strRef>
              <c:f>Tributarios!$A$10:$A$19</c:f>
              <c:strCache>
                <c:ptCount val="10"/>
                <c:pt idx="0">
                  <c:v>Impuesto Sobre la Renta</c:v>
                </c:pt>
                <c:pt idx="1">
                  <c:v>Impuesto Sobre el Patrimonio</c:v>
                </c:pt>
                <c:pt idx="2">
                  <c:v>Otros Impuestos Directos</c:v>
                </c:pt>
                <c:pt idx="3">
                  <c:v>Impuestos a las Importaciones</c:v>
                </c:pt>
                <c:pt idx="4">
                  <c:v>Impuestos sobre Productos Industriales Primarios</c:v>
                </c:pt>
                <c:pt idx="5">
                  <c:v>Impuesto al Valor Agregado</c:v>
                </c:pt>
                <c:pt idx="6">
                  <c:v>Impuestos Internos Sobre Servicios</c:v>
                </c:pt>
                <c:pt idx="7">
                  <c:v>Impuestos Sobre Circulación de Vehículos</c:v>
                </c:pt>
                <c:pt idx="8">
                  <c:v>Impuesto por Salida del País</c:v>
                </c:pt>
                <c:pt idx="9">
                  <c:v>Otros Impuestos Indirectos</c:v>
                </c:pt>
              </c:strCache>
            </c:strRef>
          </c:cat>
          <c:val>
            <c:numRef>
              <c:f>Tributarios!$C$10:$C$19</c:f>
              <c:numCache>
                <c:formatCode>"Q"#,##0.0</c:formatCode>
                <c:ptCount val="10"/>
                <c:pt idx="0">
                  <c:v>22488.799999999999</c:v>
                </c:pt>
                <c:pt idx="1">
                  <c:v>29.5</c:v>
                </c:pt>
                <c:pt idx="2">
                  <c:v>940</c:v>
                </c:pt>
                <c:pt idx="3">
                  <c:v>2775.9</c:v>
                </c:pt>
                <c:pt idx="4">
                  <c:v>4984.1000000000004</c:v>
                </c:pt>
                <c:pt idx="5">
                  <c:v>31069.9</c:v>
                </c:pt>
                <c:pt idx="6">
                  <c:v>530.20000000000005</c:v>
                </c:pt>
                <c:pt idx="7">
                  <c:v>1898.7</c:v>
                </c:pt>
                <c:pt idx="8">
                  <c:v>333.4</c:v>
                </c:pt>
                <c:pt idx="9">
                  <c:v>160</c:v>
                </c:pt>
              </c:numCache>
            </c:numRef>
          </c:val>
        </c:ser>
        <c:dLbls>
          <c:showVal val="1"/>
        </c:dLbls>
        <c:gapWidth val="100"/>
        <c:secondPieSize val="75"/>
        <c:serLines/>
      </c:ofPieChart>
    </c:plotArea>
    <c:plotVisOnly val="1"/>
    <c:dispBlanksAs val="zero"/>
  </c:chart>
  <c:spPr>
    <a:solidFill>
      <a:schemeClr val="accent3">
        <a:lumMod val="20000"/>
        <a:lumOff val="80000"/>
      </a:schemeClr>
    </a:solidFill>
    <a:ln>
      <a:solidFill>
        <a:schemeClr val="bg2">
          <a:lumMod val="50000"/>
        </a:schemeClr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89</xdr:row>
      <xdr:rowOff>76200</xdr:rowOff>
    </xdr:from>
    <xdr:to>
      <xdr:col>3</xdr:col>
      <xdr:colOff>1009650</xdr:colOff>
      <xdr:row>107</xdr:row>
      <xdr:rowOff>66676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22</xdr:row>
      <xdr:rowOff>171450</xdr:rowOff>
    </xdr:from>
    <xdr:to>
      <xdr:col>7</xdr:col>
      <xdr:colOff>609600</xdr:colOff>
      <xdr:row>53</xdr:row>
      <xdr:rowOff>161925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0.57083</cdr:x>
      <cdr:y>0.22372</cdr:y>
    </cdr:from>
    <cdr:to>
      <cdr:x>0.96667</cdr:x>
      <cdr:y>0.35566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09850" y="692547"/>
          <a:ext cx="1809750" cy="40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100" b="1"/>
            <a:t>Total: Q.54,390.8</a:t>
          </a:r>
          <a:r>
            <a:rPr lang="es-ES" sz="1100" b="1" baseline="0"/>
            <a:t> milllones</a:t>
          </a:r>
          <a:endParaRPr lang="es-ES" sz="1100" b="1"/>
        </a:p>
      </cdr:txBody>
    </cdr:sp>
  </cdr:relSizeAnchor>
  <cdr:relSizeAnchor xmlns:cdr="http://schemas.openxmlformats.org/drawingml/2006/chartDrawing">
    <cdr:from>
      <cdr:x>0.44375</cdr:x>
      <cdr:y>0.85048</cdr:y>
    </cdr:from>
    <cdr:to>
      <cdr:x>0.77291</cdr:x>
      <cdr:y>0.91576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028840" y="2908213"/>
          <a:ext cx="1504920" cy="223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000" b="1"/>
            <a:t>Millones</a:t>
          </a:r>
          <a:r>
            <a:rPr lang="es-ES" sz="1000"/>
            <a:t> </a:t>
          </a:r>
          <a:r>
            <a:rPr lang="es-ES" sz="1000" b="1"/>
            <a:t>de Q.</a:t>
          </a:r>
        </a:p>
      </cdr:txBody>
    </cdr:sp>
  </cdr:relSizeAnchor>
  <cdr:relSizeAnchor xmlns:cdr="http://schemas.openxmlformats.org/drawingml/2006/chartDrawing">
    <cdr:from>
      <cdr:x>0.0375</cdr:x>
      <cdr:y>0.91098</cdr:y>
    </cdr:from>
    <cdr:to>
      <cdr:x>0.75208</cdr:x>
      <cdr:y>0.98516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71450" y="3115071"/>
          <a:ext cx="3267075" cy="25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</a:t>
          </a:r>
          <a:r>
            <a:rPr lang="es-ES" sz="1000" b="1" baseline="0"/>
            <a:t> Ministerio de Finanzas Públicas. SICOIN</a:t>
          </a:r>
          <a:r>
            <a:rPr lang="es-ES" sz="1100" baseline="0"/>
            <a:t>.</a:t>
          </a:r>
          <a:endParaRPr lang="es-E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0.00575</cdr:x>
      <cdr:y>0.93861</cdr:y>
    </cdr:from>
    <cdr:to>
      <cdr:x>0.68774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7150" y="5534025"/>
          <a:ext cx="67818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2018* = Aprobado mediante Dto. 50-2016</a:t>
          </a:r>
          <a:r>
            <a:rPr lang="es-ES" sz="1000" b="1" baseline="0"/>
            <a:t> y sus ampliaciones en artículos 97 y 98</a:t>
          </a:r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31</xdr:row>
      <xdr:rowOff>66674</xdr:rowOff>
    </xdr:from>
    <xdr:to>
      <xdr:col>5</xdr:col>
      <xdr:colOff>581025</xdr:colOff>
      <xdr:row>65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</cdr:x>
      <cdr:y>0.96588</cdr:y>
    </cdr:from>
    <cdr:to>
      <cdr:x>0.46359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680" y="6200775"/>
          <a:ext cx="311809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2:I26"/>
  <sheetViews>
    <sheetView tabSelected="1" zoomScale="85" zoomScaleNormal="85" workbookViewId="0">
      <selection activeCell="A2" sqref="A2"/>
    </sheetView>
  </sheetViews>
  <sheetFormatPr baseColWidth="10" defaultRowHeight="15"/>
  <cols>
    <col min="1" max="1" width="43.7109375" customWidth="1"/>
    <col min="2" max="2" width="18.140625" customWidth="1"/>
    <col min="3" max="3" width="19.5703125" customWidth="1"/>
    <col min="4" max="4" width="16" customWidth="1"/>
    <col min="5" max="5" width="12.42578125" customWidth="1"/>
    <col min="6" max="6" width="15.28515625" customWidth="1"/>
    <col min="7" max="7" width="17.28515625" customWidth="1"/>
    <col min="9" max="9" width="11.7109375" bestFit="1" customWidth="1"/>
  </cols>
  <sheetData>
    <row r="2" spans="1:9" ht="21">
      <c r="A2" s="93" t="s">
        <v>37</v>
      </c>
      <c r="B2" s="94"/>
      <c r="C2" s="13"/>
      <c r="D2" s="72"/>
      <c r="E2" s="72"/>
      <c r="F2" s="13"/>
      <c r="G2" s="13"/>
      <c r="H2" s="13"/>
    </row>
    <row r="3" spans="1:9" ht="21">
      <c r="A3" s="70"/>
      <c r="B3" s="13"/>
      <c r="C3" s="75" t="s">
        <v>33</v>
      </c>
      <c r="D3" s="72"/>
      <c r="E3" s="75" t="s">
        <v>32</v>
      </c>
      <c r="F3" s="75" t="s">
        <v>32</v>
      </c>
      <c r="G3" s="13"/>
    </row>
    <row r="4" spans="1:9">
      <c r="A4" s="96"/>
      <c r="B4" s="96"/>
      <c r="C4" s="96"/>
      <c r="D4" s="5"/>
      <c r="E4" s="5"/>
      <c r="F4" s="55"/>
      <c r="G4" s="55"/>
    </row>
    <row r="5" spans="1:9">
      <c r="A5" s="46"/>
      <c r="B5" s="97" t="s">
        <v>31</v>
      </c>
      <c r="C5" s="97"/>
      <c r="D5" s="98" t="s">
        <v>28</v>
      </c>
      <c r="E5" s="98"/>
      <c r="F5" s="99" t="s">
        <v>29</v>
      </c>
      <c r="G5" s="99"/>
    </row>
    <row r="6" spans="1:9">
      <c r="A6" s="3"/>
      <c r="B6" s="11">
        <v>20.190000000000001</v>
      </c>
      <c r="C6" s="8">
        <v>2019</v>
      </c>
      <c r="D6" s="9">
        <v>2018</v>
      </c>
      <c r="E6" s="30">
        <v>20.18</v>
      </c>
      <c r="F6" s="26">
        <v>2018</v>
      </c>
      <c r="G6" s="27">
        <v>20.18</v>
      </c>
    </row>
    <row r="8" spans="1:9">
      <c r="A8" s="2" t="s">
        <v>0</v>
      </c>
      <c r="B8" s="83">
        <f t="shared" ref="B8:B18" si="0">+C8/$C$21</f>
        <v>0.72637653591647666</v>
      </c>
      <c r="C8" s="80">
        <v>65210.5</v>
      </c>
      <c r="D8" s="7">
        <v>58239.298398239996</v>
      </c>
      <c r="E8" s="42">
        <f t="shared" ref="E8:E19" si="1">+D8/$D$21</f>
        <v>0.74741077236977949</v>
      </c>
      <c r="F8" s="28">
        <v>57994.8</v>
      </c>
      <c r="G8" s="44">
        <f>+F8/$F$21</f>
        <v>0.75328242047082516</v>
      </c>
      <c r="H8" s="51"/>
      <c r="I8" s="51"/>
    </row>
    <row r="9" spans="1:9">
      <c r="A9" s="2" t="s">
        <v>2</v>
      </c>
      <c r="B9" s="83">
        <f t="shared" si="0"/>
        <v>0.1582582664602723</v>
      </c>
      <c r="C9" s="80">
        <v>14207.646000000001</v>
      </c>
      <c r="D9" s="7">
        <v>10543.5</v>
      </c>
      <c r="E9" s="42">
        <f t="shared" si="1"/>
        <v>0.13530941641149502</v>
      </c>
      <c r="F9" s="28">
        <v>10543.5</v>
      </c>
      <c r="G9" s="44">
        <f t="shared" ref="G9:G19" si="2">+F9/$F$21</f>
        <v>0.13694733321322161</v>
      </c>
      <c r="H9" s="51"/>
      <c r="I9" s="51">
        <v>1000000</v>
      </c>
    </row>
    <row r="10" spans="1:9">
      <c r="A10" s="2" t="s">
        <v>1</v>
      </c>
      <c r="B10" s="83">
        <f t="shared" si="0"/>
        <v>4.1928212938951506E-2</v>
      </c>
      <c r="C10" s="80">
        <v>3764.1080000000002</v>
      </c>
      <c r="D10" s="7">
        <v>3202.9607919999999</v>
      </c>
      <c r="E10" s="42">
        <f t="shared" si="1"/>
        <v>4.1105017836052533E-2</v>
      </c>
      <c r="F10" s="28">
        <v>2580.7484720000002</v>
      </c>
      <c r="G10" s="44">
        <f t="shared" si="2"/>
        <v>3.3520806272537257E-2</v>
      </c>
      <c r="H10" s="51"/>
      <c r="I10" s="51"/>
    </row>
    <row r="11" spans="1:9">
      <c r="A11" s="2" t="s">
        <v>3</v>
      </c>
      <c r="B11" s="83">
        <f t="shared" si="0"/>
        <v>7.4781021598603354E-3</v>
      </c>
      <c r="C11" s="80">
        <v>671.34709999999995</v>
      </c>
      <c r="D11" s="7">
        <v>603.12908200000004</v>
      </c>
      <c r="E11" s="42">
        <f t="shared" si="1"/>
        <v>7.7402232755935628E-3</v>
      </c>
      <c r="F11" s="28">
        <v>603.12908200000004</v>
      </c>
      <c r="G11" s="44">
        <f t="shared" si="2"/>
        <v>7.8339184676092816E-3</v>
      </c>
      <c r="H11" s="51"/>
      <c r="I11" s="51"/>
    </row>
    <row r="12" spans="1:9">
      <c r="A12" s="2" t="s">
        <v>4</v>
      </c>
      <c r="B12" s="42">
        <f t="shared" si="0"/>
        <v>3.0388171040457287E-3</v>
      </c>
      <c r="C12" s="80">
        <v>272.81</v>
      </c>
      <c r="D12" s="7">
        <v>639.05503899999997</v>
      </c>
      <c r="E12" s="42">
        <f t="shared" si="1"/>
        <v>8.2012770315279728E-3</v>
      </c>
      <c r="F12" s="28">
        <v>591.75574099999994</v>
      </c>
      <c r="G12" s="44">
        <f t="shared" si="2"/>
        <v>7.6861925018792488E-3</v>
      </c>
      <c r="H12" s="51"/>
      <c r="I12" s="51"/>
    </row>
    <row r="13" spans="1:9">
      <c r="A13" s="2" t="s">
        <v>5</v>
      </c>
      <c r="B13" s="83">
        <f t="shared" si="0"/>
        <v>3.0904127230697374E-2</v>
      </c>
      <c r="C13" s="81">
        <v>2774.42</v>
      </c>
      <c r="D13" s="7">
        <v>1501.182978</v>
      </c>
      <c r="E13" s="42">
        <f t="shared" si="1"/>
        <v>1.9265347624607593E-2</v>
      </c>
      <c r="F13" s="32">
        <v>1485.009276</v>
      </c>
      <c r="G13" s="44">
        <f t="shared" si="2"/>
        <v>1.9288477274633373E-2</v>
      </c>
      <c r="H13" s="52"/>
      <c r="I13" s="52"/>
    </row>
    <row r="14" spans="1:9">
      <c r="A14" s="2" t="s">
        <v>35</v>
      </c>
      <c r="B14" s="83">
        <f t="shared" si="0"/>
        <v>2.4179442523148739E-2</v>
      </c>
      <c r="C14" s="81">
        <v>2170.7109999999998</v>
      </c>
      <c r="D14" s="7">
        <v>2490.5619999999999</v>
      </c>
      <c r="E14" s="42">
        <f t="shared" si="1"/>
        <v>3.1962487860449175E-2</v>
      </c>
      <c r="F14" s="32">
        <v>2490.5619999999999</v>
      </c>
      <c r="G14" s="44">
        <f t="shared" si="2"/>
        <v>3.2349392905789122E-2</v>
      </c>
      <c r="H14" s="52"/>
      <c r="I14" s="52"/>
    </row>
    <row r="15" spans="1:9">
      <c r="A15" s="2" t="s">
        <v>25</v>
      </c>
      <c r="B15" s="83">
        <f t="shared" si="0"/>
        <v>4.6299816617229031E-3</v>
      </c>
      <c r="C15" s="81">
        <v>415.65690000000001</v>
      </c>
      <c r="D15" s="7">
        <v>443.28312899999997</v>
      </c>
      <c r="E15" s="42">
        <f t="shared" si="1"/>
        <v>5.6888491952436539E-3</v>
      </c>
      <c r="F15" s="32">
        <v>443.28312899999997</v>
      </c>
      <c r="G15" s="44">
        <f t="shared" si="2"/>
        <v>5.7577125598674535E-3</v>
      </c>
      <c r="H15" s="52"/>
      <c r="I15" s="52"/>
    </row>
    <row r="16" spans="1:9">
      <c r="A16" s="2" t="s">
        <v>18</v>
      </c>
      <c r="B16" s="83">
        <f t="shared" si="0"/>
        <v>3.1685858781454052E-3</v>
      </c>
      <c r="C16" s="81">
        <v>284.45999999999998</v>
      </c>
      <c r="D16" s="7">
        <v>251.7533</v>
      </c>
      <c r="E16" s="42">
        <f t="shared" si="1"/>
        <v>3.2308618677543539E-3</v>
      </c>
      <c r="F16" s="32">
        <v>251.7533</v>
      </c>
      <c r="G16" s="44">
        <f t="shared" si="2"/>
        <v>3.2699713627000657E-3</v>
      </c>
      <c r="H16" s="52"/>
      <c r="I16" s="52"/>
    </row>
    <row r="17" spans="1:9">
      <c r="A17" s="2" t="s">
        <v>34</v>
      </c>
      <c r="B17" s="83">
        <f t="shared" si="0"/>
        <v>0</v>
      </c>
      <c r="C17" s="81">
        <v>0</v>
      </c>
      <c r="D17" s="7">
        <v>0</v>
      </c>
      <c r="E17" s="42">
        <f t="shared" si="1"/>
        <v>0</v>
      </c>
      <c r="F17" s="32">
        <v>0</v>
      </c>
      <c r="G17" s="44">
        <f t="shared" si="2"/>
        <v>0</v>
      </c>
      <c r="H17" s="52"/>
      <c r="I17" s="52"/>
    </row>
    <row r="18" spans="1:9">
      <c r="A18" s="2" t="s">
        <v>26</v>
      </c>
      <c r="B18" s="83">
        <f t="shared" si="0"/>
        <v>3.7928126678918318E-5</v>
      </c>
      <c r="C18" s="82">
        <v>3.4049999999999998</v>
      </c>
      <c r="D18" s="7">
        <v>4.91</v>
      </c>
      <c r="E18" s="42">
        <f t="shared" si="1"/>
        <v>6.3012209852557558E-5</v>
      </c>
      <c r="F18" s="32">
        <v>4.91</v>
      </c>
      <c r="G18" s="44">
        <f t="shared" si="2"/>
        <v>6.3774970937252164E-5</v>
      </c>
      <c r="H18" s="53"/>
      <c r="I18" s="52"/>
    </row>
    <row r="19" spans="1:9">
      <c r="A19" s="2" t="s">
        <v>27</v>
      </c>
      <c r="B19" s="83"/>
      <c r="C19" s="82">
        <v>0</v>
      </c>
      <c r="D19" s="7">
        <v>1.77149</v>
      </c>
      <c r="E19" s="42">
        <f t="shared" si="1"/>
        <v>2.2734317643932214E-5</v>
      </c>
      <c r="F19" s="32">
        <v>0</v>
      </c>
      <c r="G19" s="44">
        <f t="shared" si="2"/>
        <v>0</v>
      </c>
      <c r="H19" s="52"/>
      <c r="I19" s="52"/>
    </row>
    <row r="20" spans="1:9">
      <c r="A20" s="2"/>
      <c r="B20" s="12"/>
      <c r="C20" s="4"/>
      <c r="D20" s="4"/>
      <c r="E20" s="12"/>
      <c r="F20" s="4"/>
      <c r="G20" s="12"/>
      <c r="H20" s="51"/>
      <c r="I20" s="13"/>
    </row>
    <row r="21" spans="1:9">
      <c r="A21" s="3" t="s">
        <v>6</v>
      </c>
      <c r="B21" s="84">
        <f>SUM(B8:B19)</f>
        <v>0.99999999999999989</v>
      </c>
      <c r="C21" s="85">
        <f>SUM(C8:C20)</f>
        <v>89775.064000000013</v>
      </c>
      <c r="D21" s="10">
        <f>SUM(D8:D20)</f>
        <v>77921.406208240005</v>
      </c>
      <c r="E21" s="43">
        <f>SUM(E8:E19)</f>
        <v>1</v>
      </c>
      <c r="F21" s="29">
        <f>SUM(F8:F19)</f>
        <v>76989.451000000015</v>
      </c>
      <c r="G21" s="45">
        <f>SUM(G8:G19)</f>
        <v>0.99999999999999978</v>
      </c>
      <c r="H21" s="54"/>
      <c r="I21" s="13"/>
    </row>
    <row r="22" spans="1:9">
      <c r="A22" s="2"/>
      <c r="C22" s="76">
        <f>+Tributarios!C6</f>
        <v>89775.064000000013</v>
      </c>
      <c r="D22" s="78">
        <f>+Tributarios!E6</f>
        <v>77921.406208239991</v>
      </c>
      <c r="E22" s="1"/>
      <c r="F22" s="79">
        <f>+Tributarios!G6</f>
        <v>76989.451000000001</v>
      </c>
      <c r="G22" s="1"/>
    </row>
    <row r="23" spans="1:9">
      <c r="C23" s="77">
        <f>+C21-C22</f>
        <v>0</v>
      </c>
      <c r="D23" s="77">
        <f>+D21-D22</f>
        <v>0</v>
      </c>
      <c r="E23" s="77"/>
      <c r="F23" s="77">
        <f>+F21-F22</f>
        <v>0</v>
      </c>
      <c r="G23" s="1"/>
    </row>
    <row r="24" spans="1:9">
      <c r="A24" s="14"/>
      <c r="B24" s="13"/>
      <c r="C24" s="1"/>
      <c r="D24" s="1"/>
      <c r="E24" s="1"/>
      <c r="F24" s="1"/>
      <c r="G24" s="1"/>
    </row>
    <row r="25" spans="1:9">
      <c r="C25" s="1"/>
      <c r="D25" s="1"/>
      <c r="E25" s="1"/>
    </row>
    <row r="26" spans="1:9">
      <c r="C26" s="1"/>
      <c r="D26" s="1"/>
      <c r="E26" s="1"/>
    </row>
  </sheetData>
  <mergeCells count="4">
    <mergeCell ref="A4:C4"/>
    <mergeCell ref="B5:C5"/>
    <mergeCell ref="D5:E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31"/>
  <sheetViews>
    <sheetView zoomScaleNormal="100" workbookViewId="0"/>
  </sheetViews>
  <sheetFormatPr baseColWidth="10" defaultRowHeight="15"/>
  <cols>
    <col min="1" max="1" width="50.42578125" customWidth="1"/>
    <col min="2" max="4" width="12.85546875" customWidth="1"/>
    <col min="5" max="5" width="13.140625" customWidth="1"/>
    <col min="8" max="8" width="14.42578125" customWidth="1"/>
  </cols>
  <sheetData>
    <row r="1" spans="1:11" ht="18.75">
      <c r="A1" s="95" t="s">
        <v>36</v>
      </c>
      <c r="B1" s="94"/>
      <c r="C1" s="13"/>
      <c r="D1" s="13"/>
      <c r="F1" s="13"/>
      <c r="G1" s="13"/>
    </row>
    <row r="2" spans="1:11" ht="18.75">
      <c r="A2" s="73"/>
      <c r="B2" s="13"/>
      <c r="C2" s="88" t="s">
        <v>38</v>
      </c>
      <c r="E2" s="90" t="s">
        <v>32</v>
      </c>
      <c r="F2" s="13"/>
      <c r="G2" s="91" t="s">
        <v>32</v>
      </c>
    </row>
    <row r="3" spans="1:11" ht="18.75">
      <c r="A3" s="73"/>
      <c r="B3" s="101" t="s">
        <v>31</v>
      </c>
      <c r="C3" s="101"/>
      <c r="D3" s="100" t="s">
        <v>28</v>
      </c>
      <c r="E3" s="100"/>
      <c r="F3" s="97" t="s">
        <v>29</v>
      </c>
      <c r="G3" s="97"/>
      <c r="H3" s="71" t="s">
        <v>39</v>
      </c>
    </row>
    <row r="4" spans="1:11">
      <c r="B4" s="31">
        <v>2019</v>
      </c>
      <c r="C4" s="31">
        <v>2019</v>
      </c>
      <c r="D4" s="49">
        <v>2018</v>
      </c>
      <c r="E4" s="49">
        <v>2018</v>
      </c>
      <c r="F4" s="8">
        <v>2018</v>
      </c>
      <c r="G4" s="8">
        <v>2018</v>
      </c>
      <c r="H4" s="31">
        <v>2019</v>
      </c>
    </row>
    <row r="5" spans="1:11">
      <c r="C5" s="76"/>
      <c r="D5" s="1"/>
      <c r="E5" s="76"/>
      <c r="G5" s="76"/>
      <c r="H5" s="13"/>
    </row>
    <row r="6" spans="1:11">
      <c r="B6" s="16">
        <f t="shared" ref="B6:F6" si="0">+B8+B21+B22+B23+B24+B25+B27+B28+B29+B30</f>
        <v>0.99999999999999978</v>
      </c>
      <c r="C6" s="67">
        <f t="shared" si="0"/>
        <v>89775.064000000013</v>
      </c>
      <c r="D6" s="16">
        <f t="shared" si="0"/>
        <v>0.99997726568235634</v>
      </c>
      <c r="E6" s="67">
        <f>+E8+E21+E22+E23+E24+E25+E26+E27+E28+E29+E30</f>
        <v>77921.406208239991</v>
      </c>
      <c r="F6" s="16">
        <f t="shared" si="0"/>
        <v>0.99999999999999967</v>
      </c>
      <c r="G6" s="67">
        <f t="shared" ref="G6" si="1">+G8+G21+G22+G23+G24+G25+G27+G28+G29+G30</f>
        <v>76989.451000000001</v>
      </c>
      <c r="H6" s="54"/>
    </row>
    <row r="7" spans="1:11">
      <c r="C7" s="56"/>
      <c r="D7" s="1"/>
      <c r="E7" s="56"/>
      <c r="G7" s="56"/>
      <c r="H7" s="13"/>
    </row>
    <row r="8" spans="1:11">
      <c r="A8" t="s">
        <v>0</v>
      </c>
      <c r="B8" s="15">
        <f t="shared" ref="B8:F8" si="2">SUM(B9:B19)</f>
        <v>0.72637653591647655</v>
      </c>
      <c r="C8" s="68">
        <f t="shared" si="2"/>
        <v>65210.5</v>
      </c>
      <c r="D8" s="15">
        <f t="shared" si="2"/>
        <v>0.74741077236977971</v>
      </c>
      <c r="E8" s="68">
        <f t="shared" si="2"/>
        <v>58239.298398240004</v>
      </c>
      <c r="F8" s="15">
        <f t="shared" si="2"/>
        <v>0.75328242047082505</v>
      </c>
      <c r="G8" s="68">
        <f t="shared" ref="G8" si="3">SUM(G9:G19)</f>
        <v>57994.8</v>
      </c>
      <c r="H8" s="92">
        <f>SUM(H10:H19)</f>
        <v>1.0000000000000002</v>
      </c>
    </row>
    <row r="9" spans="1:11">
      <c r="C9" s="1"/>
      <c r="D9" s="1"/>
      <c r="E9" s="56"/>
      <c r="G9" s="56">
        <v>0</v>
      </c>
      <c r="H9" s="72"/>
    </row>
    <row r="10" spans="1:11">
      <c r="A10" s="18" t="s">
        <v>7</v>
      </c>
      <c r="B10" s="6">
        <f>+C10/$C$6</f>
        <v>0.25050163149981153</v>
      </c>
      <c r="C10" s="56">
        <v>22488.799999999999</v>
      </c>
      <c r="D10" s="6">
        <f>+E10/$E$6</f>
        <v>0.25441145588750497</v>
      </c>
      <c r="E10" s="56">
        <v>19824.098398240003</v>
      </c>
      <c r="F10" s="6">
        <f>+G10/$G$6</f>
        <v>0.25431536068493327</v>
      </c>
      <c r="G10" s="56">
        <v>19579.599999999999</v>
      </c>
      <c r="H10" s="86">
        <f>+C10/$C$8</f>
        <v>0.34486470737074548</v>
      </c>
    </row>
    <row r="11" spans="1:11">
      <c r="A11" s="18" t="s">
        <v>8</v>
      </c>
      <c r="B11" s="87">
        <f t="shared" ref="B11:B30" si="4">+C11/$C$6</f>
        <v>3.2859904171162716E-4</v>
      </c>
      <c r="C11" s="56">
        <v>29.5</v>
      </c>
      <c r="D11" s="6">
        <f t="shared" ref="D11:D19" si="5">+E11/$E$6</f>
        <v>3.1698606585706145E-4</v>
      </c>
      <c r="E11" s="89">
        <v>24.7</v>
      </c>
      <c r="F11" s="6">
        <f t="shared" ref="F11:F30" si="6">+G11/$G$6</f>
        <v>3.2082317355399764E-4</v>
      </c>
      <c r="G11" s="56">
        <v>24.7</v>
      </c>
      <c r="H11" s="86">
        <f t="shared" ref="H11:H19" si="7">+C11/$C$8</f>
        <v>4.523811349399253E-4</v>
      </c>
    </row>
    <row r="12" spans="1:11">
      <c r="A12" s="18" t="s">
        <v>9</v>
      </c>
      <c r="B12" s="87">
        <f t="shared" si="4"/>
        <v>1.0470613532506085E-2</v>
      </c>
      <c r="C12" s="56">
        <v>940</v>
      </c>
      <c r="D12" s="6">
        <f t="shared" si="5"/>
        <v>1.7966821546554091E-2</v>
      </c>
      <c r="E12" s="89">
        <v>1400</v>
      </c>
      <c r="F12" s="6">
        <f t="shared" si="6"/>
        <v>1.8184309432210395E-2</v>
      </c>
      <c r="G12" s="56">
        <v>1400</v>
      </c>
      <c r="H12" s="86">
        <f t="shared" si="7"/>
        <v>1.4414856503170502E-2</v>
      </c>
    </row>
    <row r="13" spans="1:11">
      <c r="A13" s="18" t="s">
        <v>10</v>
      </c>
      <c r="B13" s="6">
        <f t="shared" si="4"/>
        <v>3.0920612877535791E-2</v>
      </c>
      <c r="C13" s="56">
        <v>2775.9</v>
      </c>
      <c r="D13" s="6">
        <f t="shared" si="5"/>
        <v>3.179357407102365E-2</v>
      </c>
      <c r="E13" s="89">
        <v>2477.4</v>
      </c>
      <c r="F13" s="6">
        <f t="shared" si="6"/>
        <v>3.2178434419541449E-2</v>
      </c>
      <c r="G13" s="56">
        <v>2477.4</v>
      </c>
      <c r="H13" s="86">
        <f t="shared" si="7"/>
        <v>4.2568298050160637E-2</v>
      </c>
      <c r="K13">
        <v>1000000</v>
      </c>
    </row>
    <row r="14" spans="1:11">
      <c r="A14" s="18" t="s">
        <v>24</v>
      </c>
      <c r="B14" s="6">
        <f t="shared" si="4"/>
        <v>5.5517643518471896E-2</v>
      </c>
      <c r="C14" s="56">
        <v>4984.1000000000004</v>
      </c>
      <c r="D14" s="6">
        <f t="shared" si="5"/>
        <v>6.0835657756632147E-2</v>
      </c>
      <c r="E14" s="89">
        <v>4740.3999999999996</v>
      </c>
      <c r="F14" s="6">
        <f t="shared" si="6"/>
        <v>6.1572071737464394E-2</v>
      </c>
      <c r="G14" s="56">
        <v>4740.3999999999996</v>
      </c>
      <c r="H14" s="86">
        <f t="shared" si="7"/>
        <v>7.6430942869629898E-2</v>
      </c>
    </row>
    <row r="15" spans="1:11">
      <c r="A15" s="18" t="s">
        <v>11</v>
      </c>
      <c r="B15" s="6">
        <f t="shared" si="4"/>
        <v>0.34608608020596898</v>
      </c>
      <c r="C15" s="56">
        <v>31069.9</v>
      </c>
      <c r="D15" s="6">
        <f t="shared" si="5"/>
        <v>0.32536887145292515</v>
      </c>
      <c r="E15" s="89">
        <v>25353.200000000001</v>
      </c>
      <c r="F15" s="6">
        <f t="shared" si="6"/>
        <v>0.32930745278336898</v>
      </c>
      <c r="G15" s="56">
        <v>25353.200000000001</v>
      </c>
      <c r="H15" s="86">
        <f t="shared" si="7"/>
        <v>0.47645547879559275</v>
      </c>
    </row>
    <row r="16" spans="1:11">
      <c r="A16" s="18" t="s">
        <v>12</v>
      </c>
      <c r="B16" s="6">
        <f t="shared" si="4"/>
        <v>5.9058715903560922E-3</v>
      </c>
      <c r="C16" s="56">
        <v>530.20000000000005</v>
      </c>
      <c r="D16" s="6">
        <f t="shared" si="5"/>
        <v>5.0692103649206182E-3</v>
      </c>
      <c r="E16" s="89">
        <v>395</v>
      </c>
      <c r="F16" s="6">
        <f t="shared" si="6"/>
        <v>5.1305730183736466E-3</v>
      </c>
      <c r="G16" s="56">
        <v>395</v>
      </c>
      <c r="H16" s="86">
        <f t="shared" si="7"/>
        <v>8.130592465937234E-3</v>
      </c>
    </row>
    <row r="17" spans="1:8">
      <c r="A17" s="18" t="s">
        <v>13</v>
      </c>
      <c r="B17" s="6">
        <f t="shared" si="4"/>
        <v>2.1149525440605641E-2</v>
      </c>
      <c r="C17" s="56">
        <v>1898.7</v>
      </c>
      <c r="D17" s="6">
        <f t="shared" si="5"/>
        <v>2.414355812538015E-2</v>
      </c>
      <c r="E17" s="89">
        <v>1881.3</v>
      </c>
      <c r="F17" s="6">
        <f t="shared" si="6"/>
        <v>2.4435815239155296E-2</v>
      </c>
      <c r="G17" s="56">
        <v>1881.3</v>
      </c>
      <c r="H17" s="86">
        <f t="shared" si="7"/>
        <v>2.9116476641031737E-2</v>
      </c>
    </row>
    <row r="18" spans="1:8">
      <c r="A18" s="18" t="s">
        <v>14</v>
      </c>
      <c r="B18" s="6">
        <f t="shared" si="4"/>
        <v>3.713726118869711E-3</v>
      </c>
      <c r="C18" s="56">
        <v>333.4</v>
      </c>
      <c r="D18" s="6">
        <f t="shared" si="5"/>
        <v>4.4044379676981167E-3</v>
      </c>
      <c r="E18" s="56">
        <v>343.2</v>
      </c>
      <c r="F18" s="6">
        <f t="shared" si="6"/>
        <v>4.457753569381862E-3</v>
      </c>
      <c r="G18" s="56">
        <v>343.2</v>
      </c>
      <c r="H18" s="86">
        <f t="shared" si="7"/>
        <v>5.1126735725074944E-3</v>
      </c>
    </row>
    <row r="19" spans="1:8">
      <c r="A19" s="18" t="s">
        <v>15</v>
      </c>
      <c r="B19" s="6">
        <f t="shared" si="4"/>
        <v>1.7822320906393336E-3</v>
      </c>
      <c r="C19" s="56">
        <v>160</v>
      </c>
      <c r="D19" s="6">
        <f t="shared" si="5"/>
        <v>2.3100199131283833E-2</v>
      </c>
      <c r="E19" s="56">
        <v>1800</v>
      </c>
      <c r="F19" s="6">
        <f t="shared" si="6"/>
        <v>2.3379826412841937E-2</v>
      </c>
      <c r="G19" s="56">
        <v>1800</v>
      </c>
      <c r="H19" s="86">
        <f t="shared" si="7"/>
        <v>2.4535925962843406E-3</v>
      </c>
    </row>
    <row r="20" spans="1:8">
      <c r="B20" s="6"/>
      <c r="C20" s="1"/>
      <c r="D20" s="1"/>
      <c r="E20" s="56"/>
      <c r="G20" s="56"/>
      <c r="H20" s="72"/>
    </row>
    <row r="21" spans="1:8">
      <c r="A21" t="s">
        <v>3</v>
      </c>
      <c r="B21" s="25">
        <f t="shared" si="4"/>
        <v>7.4781021598603354E-3</v>
      </c>
      <c r="C21" s="57">
        <v>671.34709999999995</v>
      </c>
      <c r="D21" s="33">
        <f>+E21/$E$6</f>
        <v>7.7402232755935645E-3</v>
      </c>
      <c r="E21" s="57">
        <v>603.12908200000004</v>
      </c>
      <c r="F21" s="50">
        <f t="shared" si="6"/>
        <v>7.8339184676092834E-3</v>
      </c>
      <c r="G21" s="57">
        <v>603.12908200000004</v>
      </c>
      <c r="H21" s="72"/>
    </row>
    <row r="22" spans="1:8">
      <c r="A22" t="s">
        <v>16</v>
      </c>
      <c r="B22" s="19">
        <f t="shared" si="4"/>
        <v>2.4179442523148739E-2</v>
      </c>
      <c r="C22" s="58">
        <v>2170.7109999999998</v>
      </c>
      <c r="D22" s="34">
        <f t="shared" ref="D22:D30" si="8">+E22/$E$6</f>
        <v>3.1962487860449175E-2</v>
      </c>
      <c r="E22" s="58">
        <v>2490.5619999999999</v>
      </c>
      <c r="F22" s="19">
        <f t="shared" si="6"/>
        <v>3.2349392905789129E-2</v>
      </c>
      <c r="G22" s="58">
        <v>2490.5619999999999</v>
      </c>
      <c r="H22" s="72"/>
    </row>
    <row r="23" spans="1:8">
      <c r="A23" t="s">
        <v>17</v>
      </c>
      <c r="B23" s="20">
        <f t="shared" si="4"/>
        <v>4.6299816617229031E-3</v>
      </c>
      <c r="C23" s="59">
        <v>415.65690000000001</v>
      </c>
      <c r="D23" s="35">
        <f t="shared" si="8"/>
        <v>5.6888491952436547E-3</v>
      </c>
      <c r="E23" s="59">
        <v>443.28312899999997</v>
      </c>
      <c r="F23" s="20">
        <f t="shared" si="6"/>
        <v>5.7577125598674544E-3</v>
      </c>
      <c r="G23" s="59">
        <v>443.28312899999997</v>
      </c>
      <c r="H23" s="74"/>
    </row>
    <row r="24" spans="1:8">
      <c r="A24" t="s">
        <v>18</v>
      </c>
      <c r="B24" s="21">
        <f t="shared" si="4"/>
        <v>3.1685858781454052E-3</v>
      </c>
      <c r="C24" s="60">
        <v>284.45999999999998</v>
      </c>
      <c r="D24" s="36">
        <f t="shared" si="8"/>
        <v>3.2308618677543543E-3</v>
      </c>
      <c r="E24" s="60">
        <v>251.7533</v>
      </c>
      <c r="F24" s="21">
        <f t="shared" si="6"/>
        <v>3.2699713627000666E-3</v>
      </c>
      <c r="G24" s="60">
        <v>251.7533</v>
      </c>
      <c r="H24" s="72"/>
    </row>
    <row r="25" spans="1:8">
      <c r="A25" t="s">
        <v>19</v>
      </c>
      <c r="B25" s="22">
        <f t="shared" si="4"/>
        <v>3.0388171040457287E-3</v>
      </c>
      <c r="C25" s="61">
        <v>272.81</v>
      </c>
      <c r="D25" s="37">
        <f t="shared" si="8"/>
        <v>8.2012770315279745E-3</v>
      </c>
      <c r="E25" s="61">
        <v>639.05503899999997</v>
      </c>
      <c r="F25" s="22">
        <f t="shared" si="6"/>
        <v>7.6861925018792505E-3</v>
      </c>
      <c r="G25" s="61">
        <v>591.75574099999994</v>
      </c>
      <c r="H25" s="72"/>
    </row>
    <row r="26" spans="1:8">
      <c r="A26" t="s">
        <v>30</v>
      </c>
      <c r="B26" s="47"/>
      <c r="C26" s="62">
        <v>0</v>
      </c>
      <c r="D26" s="48"/>
      <c r="E26" s="62">
        <v>1.77149</v>
      </c>
      <c r="F26" s="47">
        <f t="shared" si="6"/>
        <v>0</v>
      </c>
      <c r="G26" s="62">
        <v>0</v>
      </c>
      <c r="H26" s="72"/>
    </row>
    <row r="27" spans="1:8">
      <c r="A27" t="s">
        <v>20</v>
      </c>
      <c r="B27" s="17">
        <f t="shared" si="4"/>
        <v>3.7928126678918318E-5</v>
      </c>
      <c r="C27" s="63">
        <v>3.4049999999999998</v>
      </c>
      <c r="D27" s="38">
        <f t="shared" si="8"/>
        <v>6.3012209852557571E-5</v>
      </c>
      <c r="E27" s="63">
        <v>4.91</v>
      </c>
      <c r="F27" s="17">
        <f t="shared" si="6"/>
        <v>6.3774970937252164E-5</v>
      </c>
      <c r="G27" s="63">
        <v>4.91</v>
      </c>
      <c r="H27" s="72"/>
    </row>
    <row r="28" spans="1:8">
      <c r="A28" t="s">
        <v>21</v>
      </c>
      <c r="B28" s="20">
        <f t="shared" si="4"/>
        <v>3.0904127230697374E-2</v>
      </c>
      <c r="C28" s="64">
        <v>2774.42</v>
      </c>
      <c r="D28" s="39">
        <f t="shared" si="8"/>
        <v>1.9265347624607597E-2</v>
      </c>
      <c r="E28" s="64">
        <v>1501.182978</v>
      </c>
      <c r="F28" s="20">
        <f t="shared" si="6"/>
        <v>1.9288477274633377E-2</v>
      </c>
      <c r="G28" s="64">
        <v>1485.009276</v>
      </c>
      <c r="H28" s="72"/>
    </row>
    <row r="29" spans="1:8">
      <c r="A29" t="s">
        <v>22</v>
      </c>
      <c r="B29" s="23">
        <f t="shared" si="4"/>
        <v>0.1582582664602723</v>
      </c>
      <c r="C29" s="65">
        <v>14207.646000000001</v>
      </c>
      <c r="D29" s="40">
        <f t="shared" si="8"/>
        <v>0.13530941641149505</v>
      </c>
      <c r="E29" s="65">
        <v>10543.5</v>
      </c>
      <c r="F29" s="19">
        <f t="shared" si="6"/>
        <v>0.13694733321322164</v>
      </c>
      <c r="G29" s="65">
        <v>10543.5</v>
      </c>
      <c r="H29" s="72"/>
    </row>
    <row r="30" spans="1:8">
      <c r="A30" t="s">
        <v>23</v>
      </c>
      <c r="B30" s="24">
        <f t="shared" si="4"/>
        <v>4.1928212938951506E-2</v>
      </c>
      <c r="C30" s="66">
        <v>3764.1080000000002</v>
      </c>
      <c r="D30" s="41">
        <f t="shared" si="8"/>
        <v>4.110501783605254E-2</v>
      </c>
      <c r="E30" s="66">
        <v>3202.9607919999999</v>
      </c>
      <c r="F30" s="24">
        <f t="shared" si="6"/>
        <v>3.3520806272537264E-2</v>
      </c>
      <c r="G30" s="66">
        <v>2580.7484720000002</v>
      </c>
      <c r="H30" s="72"/>
    </row>
    <row r="31" spans="1:8">
      <c r="C31" s="69">
        <f>SUM(C21:C30)+C8</f>
        <v>89775.063999999998</v>
      </c>
      <c r="E31" s="69">
        <f>SUM(E21:E30)+E8</f>
        <v>77921.406208240005</v>
      </c>
      <c r="G31" s="69">
        <f>SUM(G21:G30)+G8</f>
        <v>76989.451000000001</v>
      </c>
      <c r="H31" s="13"/>
    </row>
  </sheetData>
  <mergeCells count="3">
    <mergeCell ref="D3:E3"/>
    <mergeCell ref="B3:C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Tributarios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2012-11-29T20:50:10Z</cp:lastPrinted>
  <dcterms:created xsi:type="dcterms:W3CDTF">2011-01-04T18:11:36Z</dcterms:created>
  <dcterms:modified xsi:type="dcterms:W3CDTF">2018-09-03T16:55:17Z</dcterms:modified>
</cp:coreProperties>
</file>