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jpeg" ContentType="image/jpeg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6795" windowHeight="6405" activeTab="1"/>
  </bookViews>
  <sheets>
    <sheet name="Ingresos" sheetId="1" r:id="rId1"/>
    <sheet name="Tributario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8" i="2"/>
  <c r="F6" s="1"/>
  <c r="F30"/>
  <c r="F29"/>
  <c r="F28"/>
  <c r="F27"/>
  <c r="F26"/>
  <c r="F25"/>
  <c r="F24"/>
  <c r="F23"/>
  <c r="F22"/>
  <c r="F21"/>
  <c r="F19"/>
  <c r="F18"/>
  <c r="F17"/>
  <c r="F16"/>
  <c r="F15"/>
  <c r="F14"/>
  <c r="F13"/>
  <c r="F12"/>
  <c r="F11"/>
  <c r="F10"/>
  <c r="E26"/>
  <c r="G8"/>
  <c r="G6" s="1"/>
  <c r="D21" i="1"/>
  <c r="F21"/>
  <c r="G19" s="1"/>
  <c r="G8" l="1"/>
  <c r="G10"/>
  <c r="G12"/>
  <c r="G14"/>
  <c r="G16"/>
  <c r="G18"/>
  <c r="G9"/>
  <c r="G11"/>
  <c r="G13"/>
  <c r="G15"/>
  <c r="G17"/>
  <c r="E30" i="2"/>
  <c r="E29"/>
  <c r="E28"/>
  <c r="E27"/>
  <c r="E24"/>
  <c r="E23"/>
  <c r="E22"/>
  <c r="E21"/>
  <c r="C30" l="1"/>
  <c r="C29"/>
  <c r="C28"/>
  <c r="C27"/>
  <c r="C25"/>
  <c r="C24"/>
  <c r="C23"/>
  <c r="C22"/>
  <c r="C21"/>
  <c r="E8"/>
  <c r="E6" s="1"/>
  <c r="C8"/>
  <c r="C6" l="1"/>
  <c r="B29" s="1"/>
  <c r="C21" i="1"/>
  <c r="B18" s="1"/>
  <c r="D27" i="2" l="1"/>
  <c r="D18"/>
  <c r="D16"/>
  <c r="D19"/>
  <c r="D17"/>
  <c r="D15"/>
  <c r="D13"/>
  <c r="D11"/>
  <c r="D14"/>
  <c r="D12"/>
  <c r="D10"/>
  <c r="D8" s="1"/>
  <c r="D25"/>
  <c r="D28"/>
  <c r="D21"/>
  <c r="D29"/>
  <c r="D22"/>
  <c r="D23"/>
  <c r="D24"/>
  <c r="D30"/>
  <c r="E13" i="1"/>
  <c r="E17"/>
  <c r="E19"/>
  <c r="E16"/>
  <c r="E15"/>
  <c r="E14"/>
  <c r="E18"/>
  <c r="B17" i="2"/>
  <c r="B15"/>
  <c r="B12"/>
  <c r="B30"/>
  <c r="B13"/>
  <c r="B10"/>
  <c r="B25"/>
  <c r="B14"/>
  <c r="B28"/>
  <c r="B21"/>
  <c r="B11"/>
  <c r="B27"/>
  <c r="B23"/>
  <c r="B24"/>
  <c r="B22"/>
  <c r="B18"/>
  <c r="B19"/>
  <c r="B16"/>
  <c r="B17" i="1"/>
  <c r="B15"/>
  <c r="B16"/>
  <c r="B13"/>
  <c r="B14"/>
  <c r="E12"/>
  <c r="B8"/>
  <c r="B12"/>
  <c r="B9"/>
  <c r="B10"/>
  <c r="B11"/>
  <c r="E8"/>
  <c r="E10"/>
  <c r="E11"/>
  <c r="E9"/>
  <c r="D6" i="2" l="1"/>
  <c r="B21" i="1"/>
  <c r="E21"/>
  <c r="G21"/>
  <c r="B8" i="2"/>
  <c r="B6" s="1"/>
</calcChain>
</file>

<file path=xl/sharedStrings.xml><?xml version="1.0" encoding="utf-8"?>
<sst xmlns="http://schemas.openxmlformats.org/spreadsheetml/2006/main" count="42" uniqueCount="35">
  <si>
    <t>Ingresos Tributarios</t>
  </si>
  <si>
    <t>Préstamos Externos</t>
  </si>
  <si>
    <t>Colocación de Bonos</t>
  </si>
  <si>
    <t>Ingresos no Tributarios</t>
  </si>
  <si>
    <t>Donaciones</t>
  </si>
  <si>
    <t>Saldos de Caja</t>
  </si>
  <si>
    <t>Total:</t>
  </si>
  <si>
    <t>Impuesto Sobre la Renta</t>
  </si>
  <si>
    <t>Impuesto Sobre el Patrimonio</t>
  </si>
  <si>
    <t>Otros Impuestos Directos</t>
  </si>
  <si>
    <t>Impuestos a las Importaciones</t>
  </si>
  <si>
    <t>Impuesto al Valor Agregado</t>
  </si>
  <si>
    <t>Impuestos Internos Sobre Servicios</t>
  </si>
  <si>
    <t>Impuestos Sobre Circulación de Vehículos</t>
  </si>
  <si>
    <t>Impuesto por Salida del País</t>
  </si>
  <si>
    <t>Otros Impuestos Indirectos</t>
  </si>
  <si>
    <t>Contribuciones a la Seguridad y Previsión Social</t>
  </si>
  <si>
    <t>Venta de Bienes y Servicios de la Admon. Pca.</t>
  </si>
  <si>
    <t>Rentas de la Propiedad</t>
  </si>
  <si>
    <t>Transferencias Corrientes</t>
  </si>
  <si>
    <t>Recuperación de Préstamos de Largo Plazo</t>
  </si>
  <si>
    <t>Disminución de otros activos financieros</t>
  </si>
  <si>
    <t>Endeudamiento Público Interno</t>
  </si>
  <si>
    <t>Endeudamiento Público Externo</t>
  </si>
  <si>
    <t>Impuestos sobre Productos Industriales Primarios</t>
  </si>
  <si>
    <t xml:space="preserve">Contribuciones a la Seguridad y Previsión Social </t>
  </si>
  <si>
    <t>Vta. De Bienes y Servicios de la Adm. Pública</t>
  </si>
  <si>
    <t>Recuperaciones de Préstamos de Largo Plazo</t>
  </si>
  <si>
    <t xml:space="preserve">Transferencias de Capital </t>
  </si>
  <si>
    <t>Vigente</t>
  </si>
  <si>
    <t>Aprobado</t>
  </si>
  <si>
    <t>Transferencias de Capital</t>
  </si>
  <si>
    <t>Recomendado</t>
  </si>
  <si>
    <t xml:space="preserve">Proyecto Presupuesto Ciudadano 2017, Ingresos </t>
  </si>
  <si>
    <t>Proyecto Presupuesto ciudadano 2017, Ingresos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</si>
</sst>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&quot;Q&quot;#,##0.0"/>
    <numFmt numFmtId="167" formatCode="&quot;Q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5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top"/>
    </xf>
    <xf numFmtId="9" fontId="8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/>
    <xf numFmtId="164" fontId="1" fillId="2" borderId="0" xfId="0" applyNumberFormat="1" applyFont="1" applyFill="1"/>
    <xf numFmtId="164" fontId="1" fillId="3" borderId="0" xfId="0" applyNumberFormat="1" applyFont="1" applyFill="1"/>
    <xf numFmtId="164" fontId="2" fillId="3" borderId="0" xfId="0" applyNumberFormat="1" applyFont="1" applyFill="1" applyBorder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3" borderId="0" xfId="0" applyNumberFormat="1" applyFont="1" applyFill="1"/>
    <xf numFmtId="164" fontId="2" fillId="2" borderId="0" xfId="0" applyNumberFormat="1" applyFont="1" applyFill="1"/>
    <xf numFmtId="0" fontId="0" fillId="2" borderId="0" xfId="0" applyFill="1"/>
    <xf numFmtId="9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/>
    <xf numFmtId="165" fontId="1" fillId="0" borderId="0" xfId="0" applyNumberFormat="1" applyFont="1"/>
    <xf numFmtId="165" fontId="2" fillId="3" borderId="0" xfId="0" applyNumberFormat="1" applyFont="1" applyFill="1"/>
    <xf numFmtId="0" fontId="0" fillId="0" borderId="0" xfId="0" applyFill="1"/>
    <xf numFmtId="0" fontId="1" fillId="0" borderId="0" xfId="0" applyFont="1" applyFill="1"/>
    <xf numFmtId="165" fontId="1" fillId="8" borderId="0" xfId="0" applyNumberFormat="1" applyFont="1" applyFill="1"/>
    <xf numFmtId="165" fontId="2" fillId="9" borderId="0" xfId="0" applyNumberFormat="1" applyFont="1" applyFill="1"/>
    <xf numFmtId="165" fontId="0" fillId="7" borderId="0" xfId="0" applyNumberFormat="1" applyFill="1"/>
    <xf numFmtId="0" fontId="0" fillId="0" borderId="0" xfId="0" applyAlignment="1">
      <alignment horizontal="left" indent="2"/>
    </xf>
    <xf numFmtId="165" fontId="0" fillId="10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12" borderId="0" xfId="0" applyNumberFormat="1" applyFill="1"/>
    <xf numFmtId="165" fontId="0" fillId="13" borderId="0" xfId="0" applyNumberFormat="1" applyFill="1"/>
    <xf numFmtId="0" fontId="6" fillId="2" borderId="0" xfId="0" applyFont="1" applyFill="1"/>
    <xf numFmtId="165" fontId="0" fillId="14" borderId="0" xfId="0" applyNumberFormat="1" applyFill="1"/>
    <xf numFmtId="0" fontId="1" fillId="5" borderId="0" xfId="0" applyFont="1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/>
    <xf numFmtId="164" fontId="2" fillId="5" borderId="0" xfId="0" applyNumberFormat="1" applyFont="1" applyFill="1"/>
    <xf numFmtId="9" fontId="1" fillId="2" borderId="0" xfId="0" applyNumberFormat="1" applyFont="1" applyFill="1" applyAlignment="1">
      <alignment horizontal="center"/>
    </xf>
    <xf numFmtId="0" fontId="7" fillId="2" borderId="0" xfId="0" applyFont="1" applyFill="1"/>
    <xf numFmtId="164" fontId="1" fillId="3" borderId="0" xfId="0" applyNumberFormat="1" applyFont="1" applyFill="1" applyBorder="1"/>
    <xf numFmtId="0" fontId="1" fillId="12" borderId="0" xfId="0" applyFont="1" applyFill="1" applyAlignment="1">
      <alignment horizontal="center"/>
    </xf>
    <xf numFmtId="164" fontId="1" fillId="2" borderId="0" xfId="0" applyNumberFormat="1" applyFont="1" applyFill="1" applyBorder="1"/>
    <xf numFmtId="164" fontId="1" fillId="5" borderId="0" xfId="0" applyNumberFormat="1" applyFont="1" applyFill="1" applyBorder="1"/>
    <xf numFmtId="165" fontId="0" fillId="8" borderId="0" xfId="2" applyNumberFormat="1" applyFont="1" applyFill="1"/>
    <xf numFmtId="165" fontId="0" fillId="10" borderId="0" xfId="2" applyNumberFormat="1" applyFont="1" applyFill="1"/>
    <xf numFmtId="165" fontId="0" fillId="4" borderId="0" xfId="2" applyNumberFormat="1" applyFont="1" applyFill="1"/>
    <xf numFmtId="165" fontId="0" fillId="5" borderId="0" xfId="2" applyNumberFormat="1" applyFont="1" applyFill="1"/>
    <xf numFmtId="165" fontId="0" fillId="6" borderId="0" xfId="2" applyNumberFormat="1" applyFont="1" applyFill="1"/>
    <xf numFmtId="165" fontId="0" fillId="7" borderId="0" xfId="2" applyNumberFormat="1" applyFont="1" applyFill="1"/>
    <xf numFmtId="165" fontId="0" fillId="11" borderId="0" xfId="2" applyNumberFormat="1" applyFont="1" applyFill="1"/>
    <xf numFmtId="165" fontId="0" fillId="12" borderId="0" xfId="2" applyNumberFormat="1" applyFont="1" applyFill="1"/>
    <xf numFmtId="165" fontId="0" fillId="13" borderId="0" xfId="2" applyNumberFormat="1" applyFont="1" applyFill="1"/>
    <xf numFmtId="165" fontId="1" fillId="2" borderId="0" xfId="0" applyNumberFormat="1" applyFont="1" applyFill="1"/>
    <xf numFmtId="165" fontId="2" fillId="2" borderId="0" xfId="0" applyNumberFormat="1" applyFont="1" applyFill="1"/>
    <xf numFmtId="165" fontId="1" fillId="5" borderId="0" xfId="0" applyNumberFormat="1" applyFont="1" applyFill="1"/>
    <xf numFmtId="165" fontId="2" fillId="5" borderId="0" xfId="0" applyNumberFormat="1" applyFont="1" applyFill="1"/>
    <xf numFmtId="0" fontId="1" fillId="0" borderId="0" xfId="0" applyFont="1" applyAlignment="1">
      <alignment horizontal="center"/>
    </xf>
    <xf numFmtId="165" fontId="0" fillId="16" borderId="0" xfId="0" applyNumberFormat="1" applyFill="1"/>
    <xf numFmtId="165" fontId="0" fillId="16" borderId="0" xfId="2" applyNumberFormat="1" applyFont="1" applyFill="1"/>
    <xf numFmtId="0" fontId="1" fillId="16" borderId="0" xfId="0" applyFont="1" applyFill="1" applyAlignment="1">
      <alignment horizontal="center"/>
    </xf>
    <xf numFmtId="165" fontId="0" fillId="8" borderId="0" xfId="0" applyNumberFormat="1" applyFill="1"/>
    <xf numFmtId="164" fontId="0" fillId="15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4" fillId="0" borderId="0" xfId="1" applyFont="1" applyFill="1" applyAlignment="1">
      <alignment horizontal="center"/>
    </xf>
    <xf numFmtId="166" fontId="0" fillId="0" borderId="0" xfId="0" applyNumberFormat="1"/>
    <xf numFmtId="166" fontId="0" fillId="8" borderId="0" xfId="0" applyNumberFormat="1" applyFill="1"/>
    <xf numFmtId="166" fontId="0" fillId="10" borderId="0" xfId="0" applyNumberFormat="1" applyFill="1"/>
    <xf numFmtId="166" fontId="0" fillId="4" borderId="0" xfId="0" applyNumberFormat="1" applyFill="1"/>
    <xf numFmtId="166" fontId="0" fillId="5" borderId="0" xfId="0" applyNumberFormat="1" applyFill="1"/>
    <xf numFmtId="166" fontId="0" fillId="6" borderId="0" xfId="0" applyNumberFormat="1" applyFill="1"/>
    <xf numFmtId="166" fontId="0" fillId="16" borderId="0" xfId="0" applyNumberFormat="1" applyFill="1"/>
    <xf numFmtId="166" fontId="0" fillId="7" borderId="0" xfId="0" applyNumberFormat="1" applyFill="1"/>
    <xf numFmtId="166" fontId="0" fillId="11" borderId="0" xfId="0" applyNumberFormat="1" applyFill="1"/>
    <xf numFmtId="166" fontId="0" fillId="12" borderId="0" xfId="0" applyNumberFormat="1" applyFill="1"/>
    <xf numFmtId="166" fontId="0" fillId="13" borderId="0" xfId="0" applyNumberFormat="1" applyFill="1"/>
    <xf numFmtId="166" fontId="2" fillId="9" borderId="0" xfId="0" applyNumberFormat="1" applyFont="1" applyFill="1"/>
    <xf numFmtId="166" fontId="1" fillId="8" borderId="0" xfId="0" applyNumberFormat="1" applyFont="1" applyFill="1"/>
    <xf numFmtId="167" fontId="2" fillId="9" borderId="0" xfId="0" applyNumberFormat="1" applyFont="1" applyFill="1"/>
    <xf numFmtId="167" fontId="0" fillId="0" borderId="0" xfId="0" applyNumberFormat="1"/>
    <xf numFmtId="167" fontId="1" fillId="8" borderId="0" xfId="0" applyNumberFormat="1" applyFont="1" applyFill="1"/>
    <xf numFmtId="167" fontId="0" fillId="8" borderId="0" xfId="0" applyNumberFormat="1" applyFill="1"/>
    <xf numFmtId="167" fontId="0" fillId="10" borderId="0" xfId="0" applyNumberFormat="1" applyFill="1"/>
    <xf numFmtId="167" fontId="0" fillId="4" borderId="0" xfId="0" applyNumberFormat="1" applyFill="1"/>
    <xf numFmtId="167" fontId="0" fillId="5" borderId="0" xfId="0" applyNumberFormat="1" applyFill="1"/>
    <xf numFmtId="167" fontId="0" fillId="6" borderId="0" xfId="0" applyNumberFormat="1" applyFill="1"/>
    <xf numFmtId="167" fontId="0" fillId="16" borderId="0" xfId="0" applyNumberFormat="1" applyFill="1"/>
    <xf numFmtId="167" fontId="0" fillId="7" borderId="0" xfId="0" applyNumberFormat="1" applyFill="1"/>
    <xf numFmtId="167" fontId="0" fillId="11" borderId="0" xfId="0" applyNumberFormat="1" applyFill="1"/>
    <xf numFmtId="167" fontId="0" fillId="12" borderId="0" xfId="0" applyNumberFormat="1" applyFill="1"/>
    <xf numFmtId="167" fontId="0" fillId="13" borderId="0" xfId="0" applyNumberForma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164" fontId="0" fillId="0" borderId="0" xfId="0" applyNumberFormat="1" applyFill="1"/>
    <xf numFmtId="0" fontId="7" fillId="0" borderId="0" xfId="0" applyFont="1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Normal" xfId="0" builtinId="0"/>
    <cellStyle name="Normal_10 enero 2005" xfId="1"/>
    <cellStyle name="Porcentual" xfId="2" builtinId="5"/>
  </cellStyles>
  <dxfs count="0"/>
  <tableStyles count="0" defaultTableStyle="TableStyleMedium9" defaultPivotStyle="PivotStyleLight16"/>
  <colors>
    <mruColors>
      <color rgb="FFFDECD3"/>
      <color rgb="FFFCE5C4"/>
      <color rgb="FFF0FFE1"/>
      <color rgb="FFE6FFCD"/>
      <color rgb="FFD3FFA7"/>
      <color rgb="FF99FF33"/>
      <color rgb="FFFFFFCC"/>
      <color rgb="FF66FF33"/>
      <color rgb="FFFAD59E"/>
      <color rgb="FFCDFF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400"/>
              <a:t>Presupuesto de Ingresos 2011</a:t>
            </a:r>
          </a:p>
        </c:rich>
      </c:tx>
      <c:layout>
        <c:manualLayout>
          <c:xMode val="edge"/>
          <c:yMode val="edge"/>
          <c:x val="0.26240966754155731"/>
          <c:y val="6.0802005921375114E-2"/>
        </c:manualLayout>
      </c:layout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0.31564107611548581"/>
          <c:y val="0.18518509853556644"/>
          <c:w val="0.60459514435695538"/>
          <c:h val="0.58829268961340553"/>
        </c:manualLayout>
      </c:layout>
      <c:bar3DChart>
        <c:barDir val="bar"/>
        <c:grouping val="clustered"/>
        <c:ser>
          <c:idx val="0"/>
          <c:order val="0"/>
          <c:dLbls>
            <c:dLbl>
              <c:idx val="1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6666666666666725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111111111111112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7777777777778442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Ingresos!$A$8:$A$13</c:f>
              <c:strCache>
                <c:ptCount val="6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</c:strCache>
            </c:strRef>
          </c:cat>
          <c:val>
            <c:numRef>
              <c:f>Ingresos!$C$8:$C$13</c:f>
              <c:numCache>
                <c:formatCode>#,##0.0</c:formatCode>
                <c:ptCount val="6"/>
                <c:pt idx="0">
                  <c:v>57994.8</c:v>
                </c:pt>
                <c:pt idx="1">
                  <c:v>13073.4</c:v>
                </c:pt>
                <c:pt idx="2">
                  <c:v>3530.7</c:v>
                </c:pt>
                <c:pt idx="3">
                  <c:v>603.1</c:v>
                </c:pt>
                <c:pt idx="4">
                  <c:v>583.79999999999995</c:v>
                </c:pt>
                <c:pt idx="5">
                  <c:v>835</c:v>
                </c:pt>
              </c:numCache>
            </c:numRef>
          </c:val>
        </c:ser>
        <c:dLbls>
          <c:showVal val="1"/>
        </c:dLbls>
        <c:gapWidth val="75"/>
        <c:shape val="box"/>
        <c:axId val="92796800"/>
        <c:axId val="92798336"/>
        <c:axId val="0"/>
      </c:bar3DChart>
      <c:catAx>
        <c:axId val="92796800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2798336"/>
        <c:crosses val="autoZero"/>
        <c:auto val="1"/>
        <c:lblAlgn val="ctr"/>
        <c:lblOffset val="100"/>
      </c:catAx>
      <c:valAx>
        <c:axId val="92798336"/>
        <c:scaling>
          <c:orientation val="minMax"/>
        </c:scaling>
        <c:axPos val="b"/>
        <c:numFmt formatCode="#,##0.0" sourceLinked="1"/>
        <c:majorTickMark val="none"/>
        <c:tickLblPos val="nextTo"/>
        <c:crossAx val="92796800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622" l="0.70000000000000062" r="0.70000000000000062" t="0.75000000000000622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</a:t>
            </a:r>
            <a:r>
              <a:rPr lang="es-ES" baseline="0"/>
              <a:t>  de Ingresos 2016 y Proyecto 2017</a:t>
            </a:r>
          </a:p>
          <a:p>
            <a:pPr>
              <a:defRPr/>
            </a:pPr>
            <a:r>
              <a:rPr lang="es-ES" sz="1400" baseline="0"/>
              <a:t>(En millones Q.)</a:t>
            </a:r>
            <a:endParaRPr lang="es-ES" sz="1400"/>
          </a:p>
        </c:rich>
      </c:tx>
      <c:layout>
        <c:manualLayout>
          <c:xMode val="edge"/>
          <c:yMode val="edge"/>
          <c:x val="0.2946863988724468"/>
          <c:y val="3.0156165858912225E-2"/>
        </c:manualLayout>
      </c:layout>
    </c:title>
    <c:plotArea>
      <c:layout>
        <c:manualLayout>
          <c:layoutTarget val="inner"/>
          <c:xMode val="edge"/>
          <c:yMode val="edge"/>
          <c:x val="0.15267722084422344"/>
          <c:y val="0.12432227070162312"/>
          <c:w val="0.8373177295755575"/>
          <c:h val="0.59750202468633107"/>
        </c:manualLayout>
      </c:layout>
      <c:barChart>
        <c:barDir val="col"/>
        <c:grouping val="clustered"/>
        <c:ser>
          <c:idx val="1"/>
          <c:order val="0"/>
          <c:tx>
            <c:v>Recomendado 2017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Ingresos!$C$8:$C$18</c:f>
              <c:numCache>
                <c:formatCode>#,##0.0</c:formatCode>
                <c:ptCount val="11"/>
                <c:pt idx="0">
                  <c:v>57994.8</c:v>
                </c:pt>
                <c:pt idx="1">
                  <c:v>13073.4</c:v>
                </c:pt>
                <c:pt idx="2">
                  <c:v>3530.7</c:v>
                </c:pt>
                <c:pt idx="3">
                  <c:v>603.1</c:v>
                </c:pt>
                <c:pt idx="4">
                  <c:v>583.79999999999995</c:v>
                </c:pt>
                <c:pt idx="5">
                  <c:v>835</c:v>
                </c:pt>
                <c:pt idx="6">
                  <c:v>2490.6</c:v>
                </c:pt>
                <c:pt idx="7">
                  <c:v>443.3</c:v>
                </c:pt>
                <c:pt idx="8">
                  <c:v>251.8</c:v>
                </c:pt>
                <c:pt idx="9">
                  <c:v>17.899999999999999</c:v>
                </c:pt>
                <c:pt idx="10">
                  <c:v>5.6</c:v>
                </c:pt>
              </c:numCache>
            </c:numRef>
          </c:val>
        </c:ser>
        <c:ser>
          <c:idx val="2"/>
          <c:order val="1"/>
          <c:tx>
            <c:v>Vigente 2016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Ingresos!$D$8:$D$18</c:f>
              <c:numCache>
                <c:formatCode>#,##0.0</c:formatCode>
                <c:ptCount val="11"/>
                <c:pt idx="0">
                  <c:v>54555.7</c:v>
                </c:pt>
                <c:pt idx="1">
                  <c:v>9426.5</c:v>
                </c:pt>
                <c:pt idx="2">
                  <c:v>3101.6</c:v>
                </c:pt>
                <c:pt idx="3">
                  <c:v>616.5</c:v>
                </c:pt>
                <c:pt idx="4">
                  <c:v>560.20000000000005</c:v>
                </c:pt>
                <c:pt idx="5">
                  <c:v>380.8</c:v>
                </c:pt>
                <c:pt idx="6">
                  <c:v>1621.5</c:v>
                </c:pt>
                <c:pt idx="7">
                  <c:v>373.2</c:v>
                </c:pt>
                <c:pt idx="8">
                  <c:v>244.7</c:v>
                </c:pt>
                <c:pt idx="9">
                  <c:v>16.899999999999999</c:v>
                </c:pt>
                <c:pt idx="10">
                  <c:v>5.7</c:v>
                </c:pt>
              </c:numCache>
            </c:numRef>
          </c:val>
        </c:ser>
        <c:ser>
          <c:idx val="4"/>
          <c:order val="2"/>
          <c:tx>
            <c:v>Aprobado 2016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Ingresos!$F$8:$F$18</c:f>
              <c:numCache>
                <c:formatCode>#,##0.0</c:formatCode>
                <c:ptCount val="11"/>
                <c:pt idx="0">
                  <c:v>54555.7</c:v>
                </c:pt>
                <c:pt idx="1">
                  <c:v>9426.5</c:v>
                </c:pt>
                <c:pt idx="2">
                  <c:v>3045.9</c:v>
                </c:pt>
                <c:pt idx="3">
                  <c:v>602.5</c:v>
                </c:pt>
                <c:pt idx="4">
                  <c:v>526.5</c:v>
                </c:pt>
                <c:pt idx="5">
                  <c:v>377.2</c:v>
                </c:pt>
                <c:pt idx="6">
                  <c:v>1621.5</c:v>
                </c:pt>
                <c:pt idx="7">
                  <c:v>373.2</c:v>
                </c:pt>
                <c:pt idx="8">
                  <c:v>244.7</c:v>
                </c:pt>
                <c:pt idx="9">
                  <c:v>16.899999999999999</c:v>
                </c:pt>
                <c:pt idx="10">
                  <c:v>5.7</c:v>
                </c:pt>
              </c:numCache>
            </c:numRef>
          </c:val>
        </c:ser>
        <c:axId val="93811456"/>
        <c:axId val="93812992"/>
      </c:barChart>
      <c:catAx>
        <c:axId val="93811456"/>
        <c:scaling>
          <c:orientation val="minMax"/>
        </c:scaling>
        <c:axPos val="b"/>
        <c:tickLblPos val="nextTo"/>
        <c:crossAx val="93812992"/>
        <c:crosses val="autoZero"/>
        <c:auto val="1"/>
        <c:lblAlgn val="ctr"/>
        <c:lblOffset val="100"/>
      </c:catAx>
      <c:valAx>
        <c:axId val="93812992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38114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 baseline="0"/>
            </a:pPr>
            <a:endParaRPr lang="es-ES"/>
          </a:p>
        </c:txPr>
      </c:dTable>
      <c:spPr>
        <a:solidFill>
          <a:schemeClr val="bg2">
            <a:lumMod val="90000"/>
          </a:schemeClr>
        </a:solidFill>
      </c:spPr>
    </c:plotArea>
    <c:plotVisOnly val="1"/>
  </c:chart>
  <c:spPr>
    <a:solidFill>
      <a:srgbClr val="FDECD3"/>
    </a:solidFill>
    <a:ln>
      <a:solidFill>
        <a:schemeClr val="bg2">
          <a:lumMod val="50000"/>
        </a:schemeClr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Proyecto Presupuesto de Ingresos 2017</a:t>
            </a:r>
            <a:endParaRPr lang="es-ES"/>
          </a:p>
          <a:p>
            <a:pPr>
              <a:defRPr/>
            </a:pPr>
            <a:r>
              <a:rPr lang="es-ES"/>
              <a:t>Estimación de los Ingresos Tributarios </a:t>
            </a:r>
          </a:p>
          <a:p>
            <a:pPr>
              <a:defRPr/>
            </a:pPr>
            <a:r>
              <a:rPr lang="es-ES"/>
              <a:t>(72.6% del</a:t>
            </a:r>
            <a:r>
              <a:rPr lang="es-ES" baseline="0"/>
              <a:t> total ingresos)</a:t>
            </a:r>
            <a:endParaRPr lang="es-ES"/>
          </a:p>
          <a:p>
            <a:pPr>
              <a:defRPr/>
            </a:pPr>
            <a:r>
              <a:rPr lang="es-ES" sz="1400"/>
              <a:t>(En millones Q. y porcentaje)</a:t>
            </a:r>
          </a:p>
        </c:rich>
      </c:tx>
    </c:title>
    <c:plotArea>
      <c:layout>
        <c:manualLayout>
          <c:layoutTarget val="inner"/>
          <c:xMode val="edge"/>
          <c:yMode val="edge"/>
          <c:x val="8.6776358837498263E-2"/>
          <c:y val="0.14562861349897369"/>
          <c:w val="0.833916936853483"/>
          <c:h val="0.73452449673219888"/>
        </c:manualLayout>
      </c:layout>
      <c:ofPieChart>
        <c:ofPieType val="pie"/>
        <c:varyColors val="1"/>
        <c:ser>
          <c:idx val="0"/>
          <c:order val="0"/>
          <c:dLbls>
            <c:dLbl>
              <c:idx val="0"/>
              <c:layout>
                <c:manualLayout>
                  <c:x val="7.1865575626576084E-2"/>
                  <c:y val="1.1561332442096207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</a:t>
                    </a:r>
                    <a:r>
                      <a:rPr lang="en-US"/>
                      <a:t>mpuesto Sobre </a:t>
                    </a:r>
                  </a:p>
                  <a:p>
                    <a:r>
                      <a:rPr lang="en-US"/>
                      <a:t>la Renta, </a:t>
                    </a:r>
                  </a:p>
                  <a:p>
                    <a:r>
                      <a:rPr lang="en-US"/>
                      <a:t>Q19,579.6, </a:t>
                    </a:r>
                  </a:p>
                  <a:p>
                    <a:r>
                      <a:rPr lang="en-US"/>
                      <a:t>34%</a:t>
                    </a:r>
                  </a:p>
                </c:rich>
              </c:tx>
              <c:showLegendKey val="1"/>
              <c:showVal val="1"/>
              <c:showCatName val="1"/>
              <c:showPercent val="1"/>
            </c:dLbl>
            <c:dLbl>
              <c:idx val="1"/>
              <c:layout>
                <c:manualLayout>
                  <c:x val="0.31925494607291738"/>
                  <c:y val="0.1835857536286513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</a:t>
                    </a:r>
                    <a:r>
                      <a:rPr lang="en-US"/>
                      <a:t>mpuesto Sobre el Patrimonio,</a:t>
                    </a:r>
                  </a:p>
                  <a:p>
                    <a:r>
                      <a:rPr lang="en-US"/>
                      <a:t> Q24.7,</a:t>
                    </a:r>
                  </a:p>
                  <a:p>
                    <a:r>
                      <a:rPr lang="en-US"/>
                      <a:t> 0%</a:t>
                    </a:r>
                  </a:p>
                </c:rich>
              </c:tx>
              <c:showLegendKey val="1"/>
              <c:showVal val="1"/>
              <c:showCatName val="1"/>
              <c:showPercent val="1"/>
            </c:dLbl>
            <c:dLbl>
              <c:idx val="2"/>
              <c:layout>
                <c:manualLayout>
                  <c:x val="0.11649440878713699"/>
                  <c:y val="0.2177858956539647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</a:t>
                    </a:r>
                    <a:r>
                      <a:rPr lang="en-US"/>
                      <a:t>tros Impuestos Directos, </a:t>
                    </a:r>
                  </a:p>
                  <a:p>
                    <a:r>
                      <a:rPr lang="en-US"/>
                      <a:t>Q1,400.0,</a:t>
                    </a:r>
                  </a:p>
                  <a:p>
                    <a:r>
                      <a:rPr lang="en-US"/>
                      <a:t> 2%</a:t>
                    </a:r>
                  </a:p>
                </c:rich>
              </c:tx>
              <c:showLegendKey val="1"/>
              <c:showVal val="1"/>
              <c:showCatName val="1"/>
              <c:showPercent val="1"/>
            </c:dLbl>
            <c:dLbl>
              <c:idx val="3"/>
              <c:layout>
                <c:manualLayout>
                  <c:x val="-2.1431144636332281E-4"/>
                  <c:y val="0.1018457138683324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</a:t>
                    </a:r>
                    <a:r>
                      <a:rPr lang="en-US"/>
                      <a:t>mpuestos a las Importaciones, Q2,477.4, </a:t>
                    </a:r>
                  </a:p>
                  <a:p>
                    <a:r>
                      <a:rPr lang="en-US"/>
                      <a:t>4%</a:t>
                    </a:r>
                  </a:p>
                </c:rich>
              </c:tx>
              <c:showLegendKey val="1"/>
              <c:showVal val="1"/>
              <c:showCatName val="1"/>
              <c:showPercent val="1"/>
            </c:dLbl>
            <c:dLbl>
              <c:idx val="4"/>
              <c:layout>
                <c:manualLayout>
                  <c:x val="-1.1558849261489403E-2"/>
                  <c:y val="-0.24521332348679181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</a:t>
                    </a:r>
                    <a:r>
                      <a:rPr lang="en-US"/>
                      <a:t>mpuestos sobre Productos Industriales Primarios, </a:t>
                    </a:r>
                  </a:p>
                  <a:p>
                    <a:r>
                      <a:rPr lang="en-US"/>
                      <a:t>Q4,740.4, </a:t>
                    </a:r>
                  </a:p>
                  <a:p>
                    <a:r>
                      <a:rPr lang="en-US"/>
                      <a:t>8%</a:t>
                    </a:r>
                  </a:p>
                </c:rich>
              </c:tx>
              <c:showLegendKey val="1"/>
              <c:showVal val="1"/>
              <c:showCatName val="1"/>
              <c:showPercent val="1"/>
            </c:dLbl>
            <c:dLbl>
              <c:idx val="5"/>
              <c:layout>
                <c:manualLayout>
                  <c:x val="0.17896057110508246"/>
                  <c:y val="6.33908793210311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Impuesto al Valor Agregado, </a:t>
                    </a:r>
                  </a:p>
                  <a:p>
                    <a:r>
                      <a:rPr lang="en-US"/>
                      <a:t>Q25,353.2, </a:t>
                    </a:r>
                  </a:p>
                  <a:p>
                    <a:r>
                      <a:rPr lang="en-US"/>
                      <a:t>44%</a:t>
                    </a:r>
                  </a:p>
                </c:rich>
              </c:tx>
              <c:showLegendKey val="1"/>
              <c:showVal val="1"/>
              <c:showCatName val="1"/>
              <c:showPercent val="1"/>
            </c:dLbl>
            <c:dLbl>
              <c:idx val="6"/>
              <c:layout>
                <c:manualLayout>
                  <c:x val="-0.16252144952469191"/>
                  <c:y val="0.32885009517024366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</a:t>
                    </a:r>
                    <a:r>
                      <a:rPr lang="en-US"/>
                      <a:t>mpuestos Internos Sobre Servicios,</a:t>
                    </a:r>
                  </a:p>
                  <a:p>
                    <a:r>
                      <a:rPr lang="en-US"/>
                      <a:t> Q395.0, </a:t>
                    </a:r>
                  </a:p>
                  <a:p>
                    <a:r>
                      <a:rPr lang="en-US"/>
                      <a:t>1%</a:t>
                    </a:r>
                  </a:p>
                </c:rich>
              </c:tx>
              <c:showLegendKey val="1"/>
              <c:showVal val="1"/>
              <c:showCatName val="1"/>
              <c:showPercent val="1"/>
            </c:dLbl>
            <c:dLbl>
              <c:idx val="7"/>
              <c:layout>
                <c:manualLayout>
                  <c:x val="5.1295646867670956E-2"/>
                  <c:y val="9.692221009079120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</a:t>
                    </a:r>
                    <a:r>
                      <a:rPr lang="en-US"/>
                      <a:t>mpuestos Sobre Circulación </a:t>
                    </a:r>
                  </a:p>
                  <a:p>
                    <a:r>
                      <a:rPr lang="en-US"/>
                      <a:t>de Vehículos, </a:t>
                    </a:r>
                  </a:p>
                  <a:p>
                    <a:r>
                      <a:rPr lang="en-US"/>
                      <a:t>Q1,881.3, </a:t>
                    </a:r>
                  </a:p>
                  <a:p>
                    <a:r>
                      <a:rPr lang="en-US"/>
                      <a:t>3%</a:t>
                    </a:r>
                  </a:p>
                </c:rich>
              </c:tx>
              <c:showLegendKey val="1"/>
              <c:showVal val="1"/>
              <c:showCatName val="1"/>
              <c:showPercent val="1"/>
            </c:dLbl>
            <c:dLbl>
              <c:idx val="8"/>
              <c:layout>
                <c:manualLayout>
                  <c:x val="0.13115919333612724"/>
                  <c:y val="-0.11790803244498976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</a:t>
                    </a:r>
                    <a:r>
                      <a:rPr lang="en-US"/>
                      <a:t>mpuesto por </a:t>
                    </a:r>
                  </a:p>
                  <a:p>
                    <a:r>
                      <a:rPr lang="en-US"/>
                      <a:t>Salida del País, </a:t>
                    </a:r>
                  </a:p>
                  <a:p>
                    <a:r>
                      <a:rPr lang="en-US"/>
                      <a:t>Q343.2, </a:t>
                    </a:r>
                  </a:p>
                  <a:p>
                    <a:r>
                      <a:rPr lang="en-US"/>
                      <a:t>1%</a:t>
                    </a:r>
                  </a:p>
                </c:rich>
              </c:tx>
              <c:showLegendKey val="1"/>
              <c:showVal val="1"/>
              <c:showCatName val="1"/>
              <c:showPercent val="1"/>
            </c:dLbl>
            <c:dLbl>
              <c:idx val="9"/>
              <c:layout>
                <c:manualLayout>
                  <c:x val="-4.1321305425057039E-3"/>
                  <c:y val="-6.404422847696011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</a:t>
                    </a:r>
                    <a:r>
                      <a:rPr lang="en-US"/>
                      <a:t>tros Impuestos Indirectos, </a:t>
                    </a:r>
                  </a:p>
                  <a:p>
                    <a:r>
                      <a:rPr lang="en-US"/>
                      <a:t>Q1,800.0, </a:t>
                    </a:r>
                  </a:p>
                  <a:p>
                    <a:r>
                      <a:rPr lang="en-US"/>
                      <a:t>3%</a:t>
                    </a:r>
                  </a:p>
                </c:rich>
              </c:tx>
              <c:showLegendKey val="1"/>
              <c:showVal val="1"/>
              <c:showCatName val="1"/>
              <c:showPercent val="1"/>
            </c:dLbl>
            <c:dLbl>
              <c:idx val="10"/>
              <c:layout>
                <c:manualLayout>
                  <c:x val="2.0374512009528219E-2"/>
                  <c:y val="-1.606903300368956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</a:t>
                    </a:r>
                    <a:r>
                      <a:rPr lang="en-US"/>
                      <a:t>tros, </a:t>
                    </a:r>
                  </a:p>
                  <a:p>
                    <a:r>
                      <a:rPr lang="en-US"/>
                      <a:t>Q4,419.5,</a:t>
                    </a:r>
                  </a:p>
                  <a:p>
                    <a:r>
                      <a:rPr lang="en-US"/>
                      <a:t> 8%</a:t>
                    </a:r>
                  </a:p>
                </c:rich>
              </c:tx>
              <c:showLegendKey val="1"/>
              <c:showVal val="1"/>
              <c:showCatName val="1"/>
              <c:showPercent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1"/>
            <c:showVal val="1"/>
            <c:showCatName val="1"/>
            <c:showPercent val="1"/>
            <c:showLeaderLines val="1"/>
          </c:dLbls>
          <c:cat>
            <c:strRef>
              <c:f>Tributarios!$A$10:$A$19</c:f>
              <c:strCache>
                <c:ptCount val="10"/>
                <c:pt idx="0">
                  <c:v>Impuesto Sobre la Renta</c:v>
                </c:pt>
                <c:pt idx="1">
                  <c:v>Impuesto Sobre el Patrimonio</c:v>
                </c:pt>
                <c:pt idx="2">
                  <c:v>Otros Impuestos Directos</c:v>
                </c:pt>
                <c:pt idx="3">
                  <c:v>Impuestos a las Importaciones</c:v>
                </c:pt>
                <c:pt idx="4">
                  <c:v>Impuestos sobre Productos Industriales Primarios</c:v>
                </c:pt>
                <c:pt idx="5">
                  <c:v>Impuesto al Valor Agregado</c:v>
                </c:pt>
                <c:pt idx="6">
                  <c:v>Impuestos Internos Sobre Servicios</c:v>
                </c:pt>
                <c:pt idx="7">
                  <c:v>Impuestos Sobre Circulación de Vehículos</c:v>
                </c:pt>
                <c:pt idx="8">
                  <c:v>Impuesto por Salida del País</c:v>
                </c:pt>
                <c:pt idx="9">
                  <c:v>Otros Impuestos Indirectos</c:v>
                </c:pt>
              </c:strCache>
            </c:strRef>
          </c:cat>
          <c:val>
            <c:numRef>
              <c:f>Tributarios!$C$10:$C$19</c:f>
              <c:numCache>
                <c:formatCode>"Q"#,##0.0</c:formatCode>
                <c:ptCount val="10"/>
                <c:pt idx="0">
                  <c:v>19579.599999999999</c:v>
                </c:pt>
                <c:pt idx="1">
                  <c:v>24.7</c:v>
                </c:pt>
                <c:pt idx="2">
                  <c:v>1400</c:v>
                </c:pt>
                <c:pt idx="3">
                  <c:v>2477.4</c:v>
                </c:pt>
                <c:pt idx="4">
                  <c:v>4740.3999999999996</c:v>
                </c:pt>
                <c:pt idx="5">
                  <c:v>25353.200000000001</c:v>
                </c:pt>
                <c:pt idx="6">
                  <c:v>395</c:v>
                </c:pt>
                <c:pt idx="7">
                  <c:v>1881.3</c:v>
                </c:pt>
                <c:pt idx="8">
                  <c:v>343.2</c:v>
                </c:pt>
                <c:pt idx="9">
                  <c:v>1800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chemeClr val="bg2">
          <a:lumMod val="50000"/>
        </a:scheme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89</xdr:row>
      <xdr:rowOff>76200</xdr:rowOff>
    </xdr:from>
    <xdr:to>
      <xdr:col>3</xdr:col>
      <xdr:colOff>1009650</xdr:colOff>
      <xdr:row>107</xdr:row>
      <xdr:rowOff>66676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22</xdr:row>
      <xdr:rowOff>171450</xdr:rowOff>
    </xdr:from>
    <xdr:to>
      <xdr:col>7</xdr:col>
      <xdr:colOff>609600</xdr:colOff>
      <xdr:row>53</xdr:row>
      <xdr:rowOff>161925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0.57083</cdr:x>
      <cdr:y>0.22372</cdr:y>
    </cdr:from>
    <cdr:to>
      <cdr:x>0.96667</cdr:x>
      <cdr:y>0.35566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09850" y="692547"/>
          <a:ext cx="1809750" cy="40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100" b="1"/>
            <a:t>Total: Q.54,390.8</a:t>
          </a:r>
          <a:r>
            <a:rPr lang="es-ES" sz="1100" b="1" baseline="0"/>
            <a:t> milllones</a:t>
          </a:r>
          <a:endParaRPr lang="es-ES" sz="1100" b="1"/>
        </a:p>
      </cdr:txBody>
    </cdr:sp>
  </cdr:relSizeAnchor>
  <cdr:relSizeAnchor xmlns:cdr="http://schemas.openxmlformats.org/drawingml/2006/chartDrawing">
    <cdr:from>
      <cdr:x>0.44375</cdr:x>
      <cdr:y>0.85048</cdr:y>
    </cdr:from>
    <cdr:to>
      <cdr:x>0.77291</cdr:x>
      <cdr:y>0.91576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028840" y="2908213"/>
          <a:ext cx="1504920" cy="223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000" b="1"/>
            <a:t>Millones</a:t>
          </a:r>
          <a:r>
            <a:rPr lang="es-ES" sz="1000"/>
            <a:t> </a:t>
          </a:r>
          <a:r>
            <a:rPr lang="es-ES" sz="1000" b="1"/>
            <a:t>de Q.</a:t>
          </a:r>
        </a:p>
      </cdr:txBody>
    </cdr:sp>
  </cdr:relSizeAnchor>
  <cdr:relSizeAnchor xmlns:cdr="http://schemas.openxmlformats.org/drawingml/2006/chartDrawing">
    <cdr:from>
      <cdr:x>0.0375</cdr:x>
      <cdr:y>0.91098</cdr:y>
    </cdr:from>
    <cdr:to>
      <cdr:x>0.75208</cdr:x>
      <cdr:y>0.98516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71450" y="3115071"/>
          <a:ext cx="3267075" cy="253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</a:t>
          </a:r>
          <a:r>
            <a:rPr lang="es-ES" sz="1000" b="1" baseline="0"/>
            <a:t> Ministerio de Finanzas Públicas. SICOIN</a:t>
          </a:r>
          <a:r>
            <a:rPr lang="es-ES" sz="1100" baseline="0"/>
            <a:t>.</a:t>
          </a:r>
          <a:endParaRPr lang="es-E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0.03171</cdr:x>
      <cdr:y>0.9483</cdr:y>
    </cdr:from>
    <cdr:to>
      <cdr:x>0.35729</cdr:x>
      <cdr:y>0.99838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750" y="5591174"/>
          <a:ext cx="29337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31</xdr:row>
      <xdr:rowOff>114299</xdr:rowOff>
    </xdr:from>
    <xdr:to>
      <xdr:col>5</xdr:col>
      <xdr:colOff>619125</xdr:colOff>
      <xdr:row>65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</cdr:x>
      <cdr:y>0.96588</cdr:y>
    </cdr:from>
    <cdr:to>
      <cdr:x>0.46359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680" y="6200775"/>
          <a:ext cx="311809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2:I26"/>
  <sheetViews>
    <sheetView zoomScaleNormal="100" workbookViewId="0"/>
  </sheetViews>
  <sheetFormatPr baseColWidth="10" defaultRowHeight="15"/>
  <cols>
    <col min="1" max="1" width="43.7109375" customWidth="1"/>
    <col min="2" max="2" width="18.140625" customWidth="1"/>
    <col min="3" max="3" width="19.5703125" customWidth="1"/>
    <col min="4" max="4" width="16" customWidth="1"/>
    <col min="5" max="5" width="12.42578125" customWidth="1"/>
    <col min="6" max="6" width="15.28515625" customWidth="1"/>
    <col min="7" max="7" width="17.28515625" customWidth="1"/>
  </cols>
  <sheetData>
    <row r="2" spans="1:9" ht="21">
      <c r="A2" s="31" t="s">
        <v>34</v>
      </c>
      <c r="B2" s="14"/>
      <c r="C2" s="19"/>
      <c r="D2" s="96"/>
      <c r="E2" s="96"/>
      <c r="F2" s="19"/>
      <c r="G2" s="19"/>
      <c r="H2" s="19"/>
    </row>
    <row r="3" spans="1:9" ht="21">
      <c r="A3" s="93"/>
      <c r="B3" s="19"/>
      <c r="C3" s="19"/>
      <c r="D3" s="96"/>
      <c r="E3" s="96"/>
      <c r="F3" s="19"/>
      <c r="G3" s="19"/>
    </row>
    <row r="4" spans="1:9">
      <c r="A4" s="98"/>
      <c r="B4" s="98"/>
      <c r="C4" s="98"/>
      <c r="D4" s="5"/>
      <c r="E4" s="5"/>
      <c r="F4" s="66"/>
      <c r="G4" s="66"/>
    </row>
    <row r="5" spans="1:9">
      <c r="A5" s="56"/>
      <c r="B5" s="99" t="s">
        <v>32</v>
      </c>
      <c r="C5" s="99"/>
      <c r="D5" s="100" t="s">
        <v>29</v>
      </c>
      <c r="E5" s="100"/>
      <c r="F5" s="101" t="s">
        <v>30</v>
      </c>
      <c r="G5" s="101"/>
    </row>
    <row r="6" spans="1:9">
      <c r="A6" s="3"/>
      <c r="B6" s="15">
        <v>20.170000000000002</v>
      </c>
      <c r="C6" s="10">
        <v>2017</v>
      </c>
      <c r="D6" s="11">
        <v>2016</v>
      </c>
      <c r="E6" s="37">
        <v>20.16</v>
      </c>
      <c r="F6" s="33">
        <v>2016</v>
      </c>
      <c r="G6" s="34">
        <v>20.16</v>
      </c>
    </row>
    <row r="8" spans="1:9">
      <c r="A8" s="2" t="s">
        <v>0</v>
      </c>
      <c r="B8" s="16">
        <f t="shared" ref="B8:B18" si="0">+C8/$C$21</f>
        <v>0.72647876738068384</v>
      </c>
      <c r="C8" s="8">
        <v>57994.8</v>
      </c>
      <c r="D8" s="7">
        <v>54555.7</v>
      </c>
      <c r="E8" s="52">
        <f t="shared" ref="E8:E19" si="1">+D8/$D$21</f>
        <v>0.76727381148273011</v>
      </c>
      <c r="F8" s="35">
        <v>54555.7</v>
      </c>
      <c r="G8" s="54">
        <f>+F8/$F$21</f>
        <v>0.77060100598477632</v>
      </c>
      <c r="H8" s="62"/>
      <c r="I8" s="62"/>
    </row>
    <row r="9" spans="1:9">
      <c r="A9" s="2" t="s">
        <v>2</v>
      </c>
      <c r="B9" s="16">
        <f t="shared" si="0"/>
        <v>0.16376550169109355</v>
      </c>
      <c r="C9" s="8">
        <v>13073.4</v>
      </c>
      <c r="D9" s="7">
        <v>9426.5</v>
      </c>
      <c r="E9" s="52">
        <f t="shared" si="1"/>
        <v>0.13257471875426319</v>
      </c>
      <c r="F9" s="35">
        <v>9426.5</v>
      </c>
      <c r="G9" s="54">
        <f t="shared" ref="G9:G19" si="2">+F9/$F$21</f>
        <v>0.13314961375100115</v>
      </c>
      <c r="H9" s="62"/>
      <c r="I9" s="62"/>
    </row>
    <row r="10" spans="1:9">
      <c r="A10" s="2" t="s">
        <v>1</v>
      </c>
      <c r="B10" s="16">
        <f t="shared" si="0"/>
        <v>4.422773393461104E-2</v>
      </c>
      <c r="C10" s="8">
        <v>3530.7</v>
      </c>
      <c r="D10" s="7">
        <v>3101.6</v>
      </c>
      <c r="E10" s="52">
        <f t="shared" si="1"/>
        <v>4.3621041498777137E-2</v>
      </c>
      <c r="F10" s="35">
        <v>3045.9</v>
      </c>
      <c r="G10" s="54">
        <f t="shared" si="2"/>
        <v>4.3023434840521346E-2</v>
      </c>
      <c r="H10" s="62"/>
      <c r="I10" s="62"/>
    </row>
    <row r="11" spans="1:9">
      <c r="A11" s="2" t="s">
        <v>3</v>
      </c>
      <c r="B11" s="16">
        <f t="shared" si="0"/>
        <v>7.5548039584116232E-3</v>
      </c>
      <c r="C11" s="8">
        <v>603.1</v>
      </c>
      <c r="D11" s="7">
        <v>616.5</v>
      </c>
      <c r="E11" s="52">
        <f t="shared" si="1"/>
        <v>8.6704836484382593E-3</v>
      </c>
      <c r="F11" s="35">
        <v>602.5</v>
      </c>
      <c r="G11" s="54">
        <f t="shared" si="2"/>
        <v>8.5103317546255976E-3</v>
      </c>
      <c r="H11" s="62"/>
      <c r="I11" s="62"/>
    </row>
    <row r="12" spans="1:9">
      <c r="A12" s="2" t="s">
        <v>4</v>
      </c>
      <c r="B12" s="16">
        <f t="shared" si="0"/>
        <v>7.3130402104471985E-3</v>
      </c>
      <c r="C12" s="8">
        <v>583.79999999999995</v>
      </c>
      <c r="D12" s="7">
        <v>560.20000000000005</v>
      </c>
      <c r="E12" s="52">
        <f t="shared" si="1"/>
        <v>7.8786779235281643E-3</v>
      </c>
      <c r="F12" s="35">
        <v>526.5</v>
      </c>
      <c r="G12" s="54">
        <f t="shared" si="2"/>
        <v>7.4368293258263527E-3</v>
      </c>
      <c r="H12" s="62"/>
      <c r="I12" s="62"/>
    </row>
    <row r="13" spans="1:9">
      <c r="A13" s="2" t="s">
        <v>5</v>
      </c>
      <c r="B13" s="16">
        <f t="shared" si="0"/>
        <v>1.0459726919704371E-2</v>
      </c>
      <c r="C13" s="39">
        <v>835</v>
      </c>
      <c r="D13" s="41">
        <v>380.8</v>
      </c>
      <c r="E13" s="52">
        <f t="shared" si="1"/>
        <v>5.3555882778999015E-3</v>
      </c>
      <c r="F13" s="42">
        <v>377.2</v>
      </c>
      <c r="G13" s="54">
        <f t="shared" si="2"/>
        <v>5.3279620545141505E-3</v>
      </c>
      <c r="H13" s="63"/>
      <c r="I13" s="63"/>
    </row>
    <row r="14" spans="1:9">
      <c r="A14" s="2" t="s">
        <v>25</v>
      </c>
      <c r="B14" s="16">
        <f t="shared" si="0"/>
        <v>3.1198797444569704E-2</v>
      </c>
      <c r="C14" s="39">
        <v>2490.6</v>
      </c>
      <c r="D14" s="41">
        <v>1621.5</v>
      </c>
      <c r="E14" s="52">
        <f t="shared" si="1"/>
        <v>2.2804848720101602E-2</v>
      </c>
      <c r="F14" s="42">
        <v>1621.5</v>
      </c>
      <c r="G14" s="54">
        <f t="shared" si="2"/>
        <v>2.2903739319710219E-2</v>
      </c>
      <c r="H14" s="63"/>
      <c r="I14" s="63"/>
    </row>
    <row r="15" spans="1:9">
      <c r="A15" s="2" t="s">
        <v>26</v>
      </c>
      <c r="B15" s="16">
        <f t="shared" si="0"/>
        <v>5.553050231742452E-3</v>
      </c>
      <c r="C15" s="39">
        <v>443.3</v>
      </c>
      <c r="D15" s="41">
        <v>373.2</v>
      </c>
      <c r="E15" s="52">
        <f t="shared" si="1"/>
        <v>5.2487015370594617E-3</v>
      </c>
      <c r="F15" s="42">
        <v>373.2</v>
      </c>
      <c r="G15" s="54">
        <f t="shared" si="2"/>
        <v>5.2714619266826107E-3</v>
      </c>
      <c r="H15" s="63"/>
      <c r="I15" s="63"/>
    </row>
    <row r="16" spans="1:9">
      <c r="A16" s="2" t="s">
        <v>18</v>
      </c>
      <c r="B16" s="16">
        <f t="shared" si="0"/>
        <v>3.1542026806964797E-3</v>
      </c>
      <c r="C16" s="39">
        <v>251.8</v>
      </c>
      <c r="D16" s="41">
        <v>244.7</v>
      </c>
      <c r="E16" s="52">
        <f t="shared" si="1"/>
        <v>3.441471774165194E-3</v>
      </c>
      <c r="F16" s="42">
        <v>244.7</v>
      </c>
      <c r="G16" s="54">
        <f t="shared" si="2"/>
        <v>3.4563953200944129E-3</v>
      </c>
      <c r="H16" s="63"/>
      <c r="I16" s="63"/>
    </row>
    <row r="17" spans="1:9">
      <c r="A17" s="2" t="s">
        <v>19</v>
      </c>
      <c r="B17" s="16">
        <f t="shared" si="0"/>
        <v>2.2422648127270445E-4</v>
      </c>
      <c r="C17" s="39">
        <v>17.899999999999999</v>
      </c>
      <c r="D17" s="41">
        <v>16.899999999999999</v>
      </c>
      <c r="E17" s="52">
        <f t="shared" si="1"/>
        <v>2.3768235792150295E-4</v>
      </c>
      <c r="F17" s="42">
        <v>16.899999999999999</v>
      </c>
      <c r="G17" s="54">
        <f t="shared" si="2"/>
        <v>2.3871304008825326E-4</v>
      </c>
      <c r="H17" s="63"/>
      <c r="I17" s="63"/>
    </row>
    <row r="18" spans="1:9">
      <c r="A18" s="2" t="s">
        <v>27</v>
      </c>
      <c r="B18" s="16">
        <f t="shared" si="0"/>
        <v>7.0149066766879604E-5</v>
      </c>
      <c r="C18" s="9">
        <v>5.6</v>
      </c>
      <c r="D18" s="41">
        <v>5.7</v>
      </c>
      <c r="E18" s="52">
        <f t="shared" si="1"/>
        <v>8.0165055630329406E-5</v>
      </c>
      <c r="F18" s="42">
        <v>5.7</v>
      </c>
      <c r="G18" s="54">
        <f t="shared" si="2"/>
        <v>8.0512682159943419E-5</v>
      </c>
      <c r="H18" s="64"/>
      <c r="I18" s="63"/>
    </row>
    <row r="19" spans="1:9">
      <c r="A19" s="2" t="s">
        <v>28</v>
      </c>
      <c r="B19" s="16"/>
      <c r="C19" s="9"/>
      <c r="D19" s="41">
        <v>200</v>
      </c>
      <c r="E19" s="52">
        <f t="shared" si="1"/>
        <v>2.8128089694852425E-3</v>
      </c>
      <c r="F19" s="42">
        <v>0</v>
      </c>
      <c r="G19" s="54">
        <f t="shared" si="2"/>
        <v>0</v>
      </c>
      <c r="H19" s="63"/>
      <c r="I19" s="63"/>
    </row>
    <row r="20" spans="1:9">
      <c r="A20" s="2"/>
      <c r="B20" s="17"/>
      <c r="C20" s="4"/>
      <c r="D20" s="4"/>
      <c r="E20" s="17"/>
      <c r="F20" s="4"/>
      <c r="G20" s="17"/>
      <c r="H20" s="62"/>
      <c r="I20" s="19"/>
    </row>
    <row r="21" spans="1:9">
      <c r="A21" s="3" t="s">
        <v>6</v>
      </c>
      <c r="B21" s="18">
        <f>SUM(B8:B19)</f>
        <v>0.99999999999999956</v>
      </c>
      <c r="C21" s="12">
        <f>SUM(C8:C20)</f>
        <v>79830.000000000015</v>
      </c>
      <c r="D21" s="13">
        <f>SUM(D8:D20)</f>
        <v>71103.299999999988</v>
      </c>
      <c r="E21" s="53">
        <f>SUM(E8:E19)</f>
        <v>1.0000000000000002</v>
      </c>
      <c r="F21" s="36">
        <f>SUM(F8:F19)</f>
        <v>70796.299999999974</v>
      </c>
      <c r="G21" s="55">
        <f>SUM(G8:G19)</f>
        <v>1.0000000000000004</v>
      </c>
      <c r="H21" s="65"/>
      <c r="I21" s="19"/>
    </row>
    <row r="22" spans="1:9">
      <c r="A22" s="2"/>
      <c r="C22" s="1"/>
      <c r="D22" s="61"/>
      <c r="E22" s="1"/>
      <c r="F22" s="1"/>
      <c r="G22" s="1"/>
    </row>
    <row r="23" spans="1:9">
      <c r="C23" s="1"/>
      <c r="D23" s="1"/>
      <c r="E23" s="1"/>
      <c r="F23" s="1"/>
      <c r="G23" s="1"/>
    </row>
    <row r="24" spans="1:9">
      <c r="A24" s="20"/>
      <c r="B24" s="19"/>
      <c r="C24" s="1"/>
      <c r="D24" s="1"/>
      <c r="E24" s="1"/>
      <c r="F24" s="1"/>
      <c r="G24" s="1"/>
    </row>
    <row r="25" spans="1:9">
      <c r="C25" s="1"/>
      <c r="D25" s="1"/>
      <c r="E25" s="1"/>
    </row>
    <row r="26" spans="1:9">
      <c r="C26" s="1"/>
      <c r="D26" s="1"/>
      <c r="E26" s="1"/>
    </row>
  </sheetData>
  <mergeCells count="4">
    <mergeCell ref="A4:C4"/>
    <mergeCell ref="B5:C5"/>
    <mergeCell ref="D5:E5"/>
    <mergeCell ref="F5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H31"/>
  <sheetViews>
    <sheetView tabSelected="1" zoomScaleNormal="100" workbookViewId="0">
      <selection activeCell="A2" sqref="A2"/>
    </sheetView>
  </sheetViews>
  <sheetFormatPr baseColWidth="10" defaultRowHeight="15"/>
  <cols>
    <col min="1" max="1" width="50.42578125" customWidth="1"/>
    <col min="2" max="4" width="12.85546875" customWidth="1"/>
    <col min="5" max="5" width="13.140625" customWidth="1"/>
  </cols>
  <sheetData>
    <row r="1" spans="1:8" ht="18.75">
      <c r="A1" s="38" t="s">
        <v>33</v>
      </c>
      <c r="B1" s="14"/>
      <c r="C1" s="19"/>
      <c r="D1" s="19"/>
      <c r="F1" s="19"/>
      <c r="G1" s="19"/>
    </row>
    <row r="2" spans="1:8" ht="18.75">
      <c r="A2" s="97"/>
      <c r="B2" s="19"/>
      <c r="E2" s="1"/>
      <c r="F2" s="19"/>
      <c r="G2" s="19"/>
    </row>
    <row r="3" spans="1:8" ht="18.75">
      <c r="A3" s="97"/>
      <c r="B3" s="103" t="s">
        <v>32</v>
      </c>
      <c r="C3" s="103"/>
      <c r="D3" s="102" t="s">
        <v>29</v>
      </c>
      <c r="E3" s="102"/>
      <c r="F3" s="99" t="s">
        <v>30</v>
      </c>
      <c r="G3" s="99"/>
      <c r="H3" s="94"/>
    </row>
    <row r="4" spans="1:8">
      <c r="B4" s="40">
        <v>2017</v>
      </c>
      <c r="C4" s="40">
        <v>2017</v>
      </c>
      <c r="D4" s="59">
        <v>2016</v>
      </c>
      <c r="E4" s="59">
        <v>2016</v>
      </c>
      <c r="F4" s="10">
        <v>2016</v>
      </c>
      <c r="G4" s="10">
        <v>2016</v>
      </c>
      <c r="H4" s="95"/>
    </row>
    <row r="5" spans="1:8">
      <c r="C5" s="1"/>
      <c r="D5" s="1"/>
      <c r="H5" s="19"/>
    </row>
    <row r="6" spans="1:8">
      <c r="B6" s="22">
        <f t="shared" ref="B6:F6" si="0">+B8+B21+B22+B23+B24+B25+B27+B28+B29+B30</f>
        <v>1</v>
      </c>
      <c r="C6" s="78">
        <f t="shared" si="0"/>
        <v>79830</v>
      </c>
      <c r="D6" s="22">
        <f t="shared" si="0"/>
        <v>0.99718719261289301</v>
      </c>
      <c r="E6" s="80">
        <f>+E8+E21+E22+E23+E24+E25+E26+E27+E28+E29+E30</f>
        <v>71103.34</v>
      </c>
      <c r="F6" s="22">
        <f t="shared" si="0"/>
        <v>1</v>
      </c>
      <c r="G6" s="78">
        <f t="shared" ref="G6" si="1">+G8+G21+G22+G23+G24+G25+G27+G28+G29+G30</f>
        <v>70796.3</v>
      </c>
      <c r="H6" s="65"/>
    </row>
    <row r="7" spans="1:8">
      <c r="C7" s="67"/>
      <c r="D7" s="1"/>
      <c r="E7" s="81"/>
      <c r="G7" s="67"/>
      <c r="H7" s="19"/>
    </row>
    <row r="8" spans="1:8">
      <c r="A8" t="s">
        <v>0</v>
      </c>
      <c r="B8" s="21">
        <f t="shared" ref="B8:F8" si="2">SUM(B9:B19)</f>
        <v>0.72647876738068395</v>
      </c>
      <c r="C8" s="79">
        <f t="shared" si="2"/>
        <v>57994.8</v>
      </c>
      <c r="D8" s="21">
        <f t="shared" si="2"/>
        <v>0.76727394240551872</v>
      </c>
      <c r="E8" s="82">
        <f t="shared" si="2"/>
        <v>54555.74</v>
      </c>
      <c r="F8" s="21">
        <f t="shared" si="2"/>
        <v>0.7706010059847761</v>
      </c>
      <c r="G8" s="79">
        <f t="shared" ref="G8" si="3">SUM(G9:G19)</f>
        <v>54555.700000000004</v>
      </c>
      <c r="H8" s="62"/>
    </row>
    <row r="9" spans="1:8">
      <c r="C9" s="1"/>
      <c r="D9" s="1"/>
      <c r="E9" s="81"/>
      <c r="G9" s="67"/>
      <c r="H9" s="96"/>
    </row>
    <row r="10" spans="1:8">
      <c r="A10" s="24" t="s">
        <v>7</v>
      </c>
      <c r="B10" s="6">
        <f>+C10/$C$6</f>
        <v>0.24526619065514216</v>
      </c>
      <c r="C10" s="67">
        <v>19579.599999999999</v>
      </c>
      <c r="D10" s="6">
        <f>+E10/$E$6</f>
        <v>0.26399463091325953</v>
      </c>
      <c r="E10" s="81">
        <v>18770.900000000001</v>
      </c>
      <c r="F10" s="6">
        <f>+G10/$G$6</f>
        <v>0.26513956237825986</v>
      </c>
      <c r="G10" s="67">
        <v>18770.900000000001</v>
      </c>
      <c r="H10" s="96"/>
    </row>
    <row r="11" spans="1:8">
      <c r="A11" s="24" t="s">
        <v>8</v>
      </c>
      <c r="B11" s="6">
        <f t="shared" ref="B11:B30" si="4">+C11/$C$6</f>
        <v>3.0940749091820115E-4</v>
      </c>
      <c r="C11" s="67">
        <v>24.7</v>
      </c>
      <c r="D11" s="6">
        <f t="shared" ref="D11:D19" si="5">+E11/$E$6</f>
        <v>2.545590685332082E-4</v>
      </c>
      <c r="E11" s="81">
        <v>18.100000000000001</v>
      </c>
      <c r="F11" s="6">
        <f t="shared" ref="F11:F30" si="6">+G11/$G$6</f>
        <v>2.5566307843771498E-4</v>
      </c>
      <c r="G11" s="67">
        <v>18.100000000000001</v>
      </c>
      <c r="H11" s="96"/>
    </row>
    <row r="12" spans="1:8">
      <c r="A12" s="24" t="s">
        <v>9</v>
      </c>
      <c r="B12" s="6">
        <f t="shared" si="4"/>
        <v>1.7537266691719906E-2</v>
      </c>
      <c r="C12" s="67">
        <v>1400</v>
      </c>
      <c r="D12" s="6">
        <f t="shared" si="5"/>
        <v>1.0548027701652272E-2</v>
      </c>
      <c r="E12" s="81">
        <v>750</v>
      </c>
      <c r="F12" s="6">
        <f t="shared" si="6"/>
        <v>1.0593773968413604E-2</v>
      </c>
      <c r="G12" s="67">
        <v>750</v>
      </c>
      <c r="H12" s="96"/>
    </row>
    <row r="13" spans="1:8">
      <c r="A13" s="24" t="s">
        <v>10</v>
      </c>
      <c r="B13" s="6">
        <f t="shared" si="4"/>
        <v>3.1033446072904924E-2</v>
      </c>
      <c r="C13" s="67">
        <v>2477.4</v>
      </c>
      <c r="D13" s="6">
        <f t="shared" si="5"/>
        <v>3.067929017117902E-2</v>
      </c>
      <c r="E13" s="81">
        <v>2181.4</v>
      </c>
      <c r="F13" s="6">
        <f t="shared" si="6"/>
        <v>3.0812344712929911E-2</v>
      </c>
      <c r="G13" s="67">
        <v>2181.4</v>
      </c>
      <c r="H13" s="96"/>
    </row>
    <row r="14" spans="1:8">
      <c r="A14" s="24" t="s">
        <v>24</v>
      </c>
      <c r="B14" s="6">
        <f t="shared" si="4"/>
        <v>5.9381185018163592E-2</v>
      </c>
      <c r="C14" s="67">
        <v>4740.3999999999996</v>
      </c>
      <c r="D14" s="6">
        <f t="shared" si="5"/>
        <v>6.4532833478708598E-2</v>
      </c>
      <c r="E14" s="81">
        <v>4588.5</v>
      </c>
      <c r="F14" s="6">
        <f t="shared" si="6"/>
        <v>6.4812709138754421E-2</v>
      </c>
      <c r="G14" s="67">
        <v>4588.5</v>
      </c>
      <c r="H14" s="96"/>
    </row>
    <row r="15" spans="1:8">
      <c r="A15" s="24" t="s">
        <v>11</v>
      </c>
      <c r="B15" s="6">
        <f t="shared" si="4"/>
        <v>0.3175898784917951</v>
      </c>
      <c r="C15" s="67">
        <v>25353.200000000001</v>
      </c>
      <c r="D15" s="6">
        <f t="shared" si="5"/>
        <v>0.35473579722134013</v>
      </c>
      <c r="E15" s="81">
        <v>25222.9</v>
      </c>
      <c r="F15" s="6">
        <f t="shared" si="6"/>
        <v>0.35627426857053263</v>
      </c>
      <c r="G15" s="67">
        <v>25222.9</v>
      </c>
      <c r="H15" s="96"/>
    </row>
    <row r="16" spans="1:8">
      <c r="A16" s="24" t="s">
        <v>12</v>
      </c>
      <c r="B16" s="6">
        <f t="shared" si="4"/>
        <v>4.9480145308781164E-3</v>
      </c>
      <c r="C16" s="67">
        <v>395</v>
      </c>
      <c r="D16" s="6">
        <f t="shared" si="5"/>
        <v>5.3752749167619972E-3</v>
      </c>
      <c r="E16" s="81">
        <v>382.2</v>
      </c>
      <c r="F16" s="6">
        <f t="shared" si="6"/>
        <v>5.3985872143035721E-3</v>
      </c>
      <c r="G16" s="67">
        <v>382.2</v>
      </c>
      <c r="H16" s="96"/>
    </row>
    <row r="17" spans="1:8">
      <c r="A17" s="24" t="s">
        <v>13</v>
      </c>
      <c r="B17" s="6">
        <f t="shared" si="4"/>
        <v>2.3566328447951899E-2</v>
      </c>
      <c r="C17" s="67">
        <v>1881.3</v>
      </c>
      <c r="D17" s="6">
        <f t="shared" si="5"/>
        <v>2.282368170046583E-2</v>
      </c>
      <c r="E17" s="81">
        <v>1622.84</v>
      </c>
      <c r="F17" s="6">
        <f t="shared" si="6"/>
        <v>2.292210186125546E-2</v>
      </c>
      <c r="G17" s="67">
        <v>1622.8</v>
      </c>
      <c r="H17" s="96"/>
    </row>
    <row r="18" spans="1:8">
      <c r="A18" s="24" t="s">
        <v>14</v>
      </c>
      <c r="B18" s="6">
        <f t="shared" si="4"/>
        <v>4.2991356632844794E-3</v>
      </c>
      <c r="C18" s="67">
        <v>343.2</v>
      </c>
      <c r="D18" s="6">
        <f t="shared" si="5"/>
        <v>3.7818195319657276E-3</v>
      </c>
      <c r="E18" s="81">
        <v>268.89999999999998</v>
      </c>
      <c r="F18" s="6">
        <f t="shared" si="6"/>
        <v>3.7982210934752237E-3</v>
      </c>
      <c r="G18" s="67">
        <v>268.89999999999998</v>
      </c>
      <c r="H18" s="96"/>
    </row>
    <row r="19" spans="1:8">
      <c r="A19" s="24" t="s">
        <v>15</v>
      </c>
      <c r="B19" s="6">
        <f t="shared" si="4"/>
        <v>2.2547914317925591E-2</v>
      </c>
      <c r="C19" s="67">
        <v>1800</v>
      </c>
      <c r="D19" s="6">
        <f t="shared" si="5"/>
        <v>1.0548027701652272E-2</v>
      </c>
      <c r="E19" s="81">
        <v>750</v>
      </c>
      <c r="F19" s="6">
        <f t="shared" si="6"/>
        <v>1.0593773968413604E-2</v>
      </c>
      <c r="G19" s="67">
        <v>750</v>
      </c>
      <c r="H19" s="96"/>
    </row>
    <row r="20" spans="1:8">
      <c r="B20" s="6"/>
      <c r="C20" s="1"/>
      <c r="D20" s="1"/>
      <c r="E20" s="81"/>
      <c r="G20" s="67"/>
      <c r="H20" s="96"/>
    </row>
    <row r="21" spans="1:8">
      <c r="A21" t="s">
        <v>3</v>
      </c>
      <c r="B21" s="32">
        <f t="shared" si="4"/>
        <v>7.5548039584116249E-3</v>
      </c>
      <c r="C21" s="68">
        <f>+Ingresos!C11</f>
        <v>603.1</v>
      </c>
      <c r="D21" s="43">
        <f>+E21/$E$6</f>
        <v>8.6704787707581679E-3</v>
      </c>
      <c r="E21" s="83">
        <f>+Ingresos!D11</f>
        <v>616.5</v>
      </c>
      <c r="F21" s="60">
        <f t="shared" si="6"/>
        <v>8.5103317546255941E-3</v>
      </c>
      <c r="G21" s="68">
        <v>602.5</v>
      </c>
      <c r="H21" s="96"/>
    </row>
    <row r="22" spans="1:8">
      <c r="A22" t="s">
        <v>16</v>
      </c>
      <c r="B22" s="25">
        <f t="shared" si="4"/>
        <v>3.1198797444569708E-2</v>
      </c>
      <c r="C22" s="69">
        <f>+Ingresos!C14</f>
        <v>2490.6</v>
      </c>
      <c r="D22" s="44">
        <f t="shared" ref="D22:D30" si="7">+E22/$E$6</f>
        <v>2.2804835890972212E-2</v>
      </c>
      <c r="E22" s="84">
        <f>+Ingresos!D14</f>
        <v>1621.5</v>
      </c>
      <c r="F22" s="25">
        <f t="shared" si="6"/>
        <v>2.2903739319710209E-2</v>
      </c>
      <c r="G22" s="69">
        <v>1621.5</v>
      </c>
      <c r="H22" s="96"/>
    </row>
    <row r="23" spans="1:8">
      <c r="A23" t="s">
        <v>17</v>
      </c>
      <c r="B23" s="26">
        <f t="shared" si="4"/>
        <v>5.5530502317424528E-3</v>
      </c>
      <c r="C23" s="70">
        <f>+Ingresos!C15</f>
        <v>443.3</v>
      </c>
      <c r="D23" s="45">
        <f t="shared" si="7"/>
        <v>5.2486985843421706E-3</v>
      </c>
      <c r="E23" s="85">
        <f>+Ingresos!D15</f>
        <v>373.2</v>
      </c>
      <c r="F23" s="26">
        <f t="shared" si="6"/>
        <v>5.271461926682609E-3</v>
      </c>
      <c r="G23" s="70">
        <v>373.2</v>
      </c>
      <c r="H23" s="96"/>
    </row>
    <row r="24" spans="1:8">
      <c r="A24" t="s">
        <v>18</v>
      </c>
      <c r="B24" s="27">
        <f t="shared" si="4"/>
        <v>3.1542026806964801E-3</v>
      </c>
      <c r="C24" s="71">
        <f>+Ingresos!C16</f>
        <v>251.8</v>
      </c>
      <c r="D24" s="46">
        <f t="shared" si="7"/>
        <v>3.4414698381257476E-3</v>
      </c>
      <c r="E24" s="86">
        <f>+Ingresos!D16</f>
        <v>244.7</v>
      </c>
      <c r="F24" s="27">
        <f t="shared" si="6"/>
        <v>3.4563953200944116E-3</v>
      </c>
      <c r="G24" s="71">
        <v>244.7</v>
      </c>
      <c r="H24" s="96"/>
    </row>
    <row r="25" spans="1:8">
      <c r="A25" t="s">
        <v>19</v>
      </c>
      <c r="B25" s="28">
        <f t="shared" si="4"/>
        <v>7.5372666917199044E-3</v>
      </c>
      <c r="C25" s="72">
        <f>+Ingresos!C12+Ingresos!C17</f>
        <v>601.69999999999993</v>
      </c>
      <c r="D25" s="47">
        <f t="shared" si="7"/>
        <v>8.1163557154980345E-3</v>
      </c>
      <c r="E25" s="87">
        <v>577.1</v>
      </c>
      <c r="F25" s="28">
        <f t="shared" si="6"/>
        <v>7.675542365914602E-3</v>
      </c>
      <c r="G25" s="72">
        <v>543.4</v>
      </c>
      <c r="H25" s="96"/>
    </row>
    <row r="26" spans="1:8">
      <c r="A26" t="s">
        <v>31</v>
      </c>
      <c r="B26" s="57"/>
      <c r="C26" s="73"/>
      <c r="D26" s="58"/>
      <c r="E26" s="88">
        <f>+Ingresos!D19</f>
        <v>200</v>
      </c>
      <c r="F26" s="57">
        <f t="shared" si="6"/>
        <v>0</v>
      </c>
      <c r="G26" s="73"/>
      <c r="H26" s="96"/>
    </row>
    <row r="27" spans="1:8">
      <c r="A27" t="s">
        <v>20</v>
      </c>
      <c r="B27" s="23">
        <f t="shared" si="4"/>
        <v>7.0149066766879618E-5</v>
      </c>
      <c r="C27" s="74">
        <f>+Ingresos!C18</f>
        <v>5.6</v>
      </c>
      <c r="D27" s="48">
        <f t="shared" si="7"/>
        <v>8.0165010532557264E-5</v>
      </c>
      <c r="E27" s="89">
        <f>+Ingresos!D18</f>
        <v>5.7</v>
      </c>
      <c r="F27" s="23">
        <f t="shared" si="6"/>
        <v>8.0512682159943392E-5</v>
      </c>
      <c r="G27" s="74">
        <v>5.7</v>
      </c>
      <c r="H27" s="96"/>
    </row>
    <row r="28" spans="1:8">
      <c r="A28" t="s">
        <v>21</v>
      </c>
      <c r="B28" s="26">
        <f t="shared" si="4"/>
        <v>1.0459726919704372E-2</v>
      </c>
      <c r="C28" s="75">
        <f>+Ingresos!C13</f>
        <v>835</v>
      </c>
      <c r="D28" s="49">
        <f t="shared" si="7"/>
        <v>5.355585265052247E-3</v>
      </c>
      <c r="E28" s="90">
        <f>+Ingresos!D13</f>
        <v>380.8</v>
      </c>
      <c r="F28" s="26">
        <f t="shared" si="6"/>
        <v>5.3293745577099368E-3</v>
      </c>
      <c r="G28" s="75">
        <v>377.3</v>
      </c>
      <c r="H28" s="96"/>
    </row>
    <row r="29" spans="1:8">
      <c r="A29" t="s">
        <v>22</v>
      </c>
      <c r="B29" s="29">
        <f t="shared" si="4"/>
        <v>0.16376550169109358</v>
      </c>
      <c r="C29" s="76">
        <f>+Ingresos!C9</f>
        <v>13073.4</v>
      </c>
      <c r="D29" s="50">
        <f t="shared" si="7"/>
        <v>0.13257464417283352</v>
      </c>
      <c r="E29" s="91">
        <f>+Ingresos!D9</f>
        <v>9426.5</v>
      </c>
      <c r="F29" s="25">
        <f t="shared" si="6"/>
        <v>0.13314961375100109</v>
      </c>
      <c r="G29" s="76">
        <v>9426.5</v>
      </c>
      <c r="H29" s="96"/>
    </row>
    <row r="30" spans="1:8">
      <c r="A30" t="s">
        <v>23</v>
      </c>
      <c r="B30" s="30">
        <f t="shared" si="4"/>
        <v>4.4227733934611047E-2</v>
      </c>
      <c r="C30" s="77">
        <f>+Ingresos!C10</f>
        <v>3530.7</v>
      </c>
      <c r="D30" s="51">
        <f t="shared" si="7"/>
        <v>4.362101695925958E-2</v>
      </c>
      <c r="E30" s="92">
        <f>+Ingresos!D10</f>
        <v>3101.6</v>
      </c>
      <c r="F30" s="30">
        <f t="shared" si="6"/>
        <v>4.3022022337325536E-2</v>
      </c>
      <c r="G30" s="77">
        <v>3045.8</v>
      </c>
      <c r="H30" s="96"/>
    </row>
    <row r="31" spans="1:8">
      <c r="E31" s="81"/>
      <c r="H31" s="19"/>
    </row>
  </sheetData>
  <mergeCells count="3">
    <mergeCell ref="D3:E3"/>
    <mergeCell ref="B3:C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Tributarios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2012-11-29T20:50:10Z</cp:lastPrinted>
  <dcterms:created xsi:type="dcterms:W3CDTF">2011-01-04T18:11:36Z</dcterms:created>
  <dcterms:modified xsi:type="dcterms:W3CDTF">2016-09-09T23:13:47Z</dcterms:modified>
</cp:coreProperties>
</file>