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fis08\Documents\2024\Proy Ppto Ciudadano 2024\Proyecto Ppto 2024 para el Ciudadano\"/>
    </mc:Choice>
  </mc:AlternateContent>
  <xr:revisionPtr revIDLastSave="0" documentId="13_ncr:1_{EB9F6467-4D6C-4EB3-A63C-DBEA8DCCB9A6}" xr6:coauthVersionLast="47" xr6:coauthVersionMax="47" xr10:uidLastSave="{00000000-0000-0000-0000-000000000000}"/>
  <bookViews>
    <workbookView xWindow="-108" yWindow="-108" windowWidth="16536" windowHeight="8832" tabRatio="898" xr2:uid="{00000000-000D-0000-FFFF-FFFF00000000}"/>
  </bookViews>
  <sheets>
    <sheet name="Finalidad" sheetId="68" r:id="rId1"/>
    <sheet name="Subrupo de gasto " sheetId="3" r:id="rId2"/>
    <sheet name="Financiamiento" sheetId="66" r:id="rId3"/>
    <sheet name="Institución" sheetId="67" r:id="rId4"/>
    <sheet name="Variables Macro" sheetId="71" r:id="rId5"/>
    <sheet name="Multianual" sheetId="69" r:id="rId6"/>
  </sheets>
  <externalReferences>
    <externalReference r:id="rId7"/>
  </externalReferences>
  <definedNames>
    <definedName name="_Order1" hidden="1">255</definedName>
    <definedName name="_Order2" hidden="1">255</definedName>
    <definedName name="a" localSheetId="0">#REF!</definedName>
    <definedName name="a" localSheetId="3">#REF!</definedName>
    <definedName name="a" localSheetId="4">#REF!</definedName>
    <definedName name="a">#REF!</definedName>
    <definedName name="A_IMPRESIÓN_IM" localSheetId="0">#REF!</definedName>
    <definedName name="A_IMPRESIÓN_IM" localSheetId="3">#REF!</definedName>
    <definedName name="A_IMPRESIÓN_IM" localSheetId="4">#REF!</definedName>
    <definedName name="A_IMPRESIÓN_IM">#REF!</definedName>
    <definedName name="_xlnm.Print_Area" localSheetId="1">'Subrupo de gasto '!$A$1:$G$1</definedName>
    <definedName name="Bodoque">'[1]Indic. '!$A$1</definedName>
    <definedName name="C.1" localSheetId="0">#REF!</definedName>
    <definedName name="C.1" localSheetId="3">#REF!</definedName>
    <definedName name="C.1" localSheetId="4">#REF!</definedName>
    <definedName name="C.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69" l="1"/>
  <c r="C15" i="69"/>
  <c r="E15" i="69"/>
  <c r="B15" i="69"/>
  <c r="D15" i="69"/>
  <c r="F32" i="71"/>
  <c r="D30" i="71"/>
  <c r="C30" i="71"/>
  <c r="C32" i="71" s="1"/>
  <c r="F28" i="71"/>
  <c r="E28" i="71"/>
  <c r="E32" i="71" s="1"/>
  <c r="D14" i="67"/>
  <c r="E6" i="66"/>
  <c r="C14" i="67"/>
  <c r="C7" i="66" l="1"/>
  <c r="C6" i="66" s="1"/>
  <c r="H21" i="68"/>
  <c r="F21" i="68"/>
  <c r="D21" i="68"/>
  <c r="D60" i="67"/>
  <c r="C60" i="67"/>
  <c r="B60" i="67"/>
  <c r="B89" i="67" s="1"/>
  <c r="D59" i="67"/>
  <c r="D88" i="67" s="1"/>
  <c r="C59" i="67"/>
  <c r="B59" i="67"/>
  <c r="D58" i="67"/>
  <c r="C58" i="67"/>
  <c r="B58" i="67"/>
  <c r="B86" i="67" s="1"/>
  <c r="D57" i="67"/>
  <c r="D87" i="67" s="1"/>
  <c r="C57" i="67"/>
  <c r="B57" i="67"/>
  <c r="D56" i="67"/>
  <c r="C56" i="67"/>
  <c r="B56" i="67"/>
  <c r="D55" i="67"/>
  <c r="D84" i="67" s="1"/>
  <c r="C55" i="67"/>
  <c r="B55" i="67"/>
  <c r="D54" i="67"/>
  <c r="C54" i="67"/>
  <c r="B54" i="67"/>
  <c r="D53" i="67"/>
  <c r="C53" i="67"/>
  <c r="B53" i="67"/>
  <c r="D52" i="67"/>
  <c r="C52" i="67"/>
  <c r="C81" i="67" s="1"/>
  <c r="B52" i="67"/>
  <c r="B81" i="67" s="1"/>
  <c r="D51" i="67"/>
  <c r="D80" i="67" s="1"/>
  <c r="C51" i="67"/>
  <c r="B51" i="67"/>
  <c r="B80" i="67" s="1"/>
  <c r="D50" i="67"/>
  <c r="C50" i="67"/>
  <c r="B50" i="67"/>
  <c r="B77" i="67" s="1"/>
  <c r="D49" i="67"/>
  <c r="C49" i="67"/>
  <c r="B49" i="67"/>
  <c r="D48" i="67"/>
  <c r="D78" i="67" s="1"/>
  <c r="C48" i="67"/>
  <c r="C78" i="67" s="1"/>
  <c r="B48" i="67"/>
  <c r="B78" i="67" s="1"/>
  <c r="D47" i="67"/>
  <c r="D74" i="67" s="1"/>
  <c r="C47" i="67"/>
  <c r="C74" i="67" s="1"/>
  <c r="B47" i="67"/>
  <c r="B74" i="67" s="1"/>
  <c r="D46" i="67"/>
  <c r="D71" i="67" s="1"/>
  <c r="C46" i="67"/>
  <c r="C71" i="67" s="1"/>
  <c r="B46" i="67"/>
  <c r="B71" i="67" s="1"/>
  <c r="D45" i="67"/>
  <c r="D73" i="67" s="1"/>
  <c r="C45" i="67"/>
  <c r="C73" i="67" s="1"/>
  <c r="B45" i="67"/>
  <c r="B87" i="67" s="1"/>
  <c r="D44" i="67"/>
  <c r="D68" i="67" s="1"/>
  <c r="D95" i="67" s="1"/>
  <c r="C44" i="67"/>
  <c r="C68" i="67" s="1"/>
  <c r="C95" i="67" s="1"/>
  <c r="B44" i="67"/>
  <c r="B68" i="67" s="1"/>
  <c r="B95" i="67" s="1"/>
  <c r="D43" i="67"/>
  <c r="D72" i="67" s="1"/>
  <c r="C43" i="67"/>
  <c r="C72" i="67" s="1"/>
  <c r="B43" i="67"/>
  <c r="B72" i="67" s="1"/>
  <c r="D42" i="67"/>
  <c r="D66" i="67" s="1"/>
  <c r="D94" i="67" s="1"/>
  <c r="C42" i="67"/>
  <c r="C66" i="67" s="1"/>
  <c r="C94" i="67" s="1"/>
  <c r="B42" i="67"/>
  <c r="B66" i="67" s="1"/>
  <c r="B94" i="67" s="1"/>
  <c r="F34" i="67"/>
  <c r="E34" i="67"/>
  <c r="F33" i="67"/>
  <c r="E33" i="67"/>
  <c r="F32" i="67"/>
  <c r="E32" i="67"/>
  <c r="F31" i="67"/>
  <c r="E31" i="67"/>
  <c r="F30" i="67"/>
  <c r="E30" i="67"/>
  <c r="F29" i="67"/>
  <c r="E29" i="67"/>
  <c r="F28" i="67"/>
  <c r="E28" i="67"/>
  <c r="F27" i="67"/>
  <c r="E27" i="67"/>
  <c r="F26" i="67"/>
  <c r="E26" i="67"/>
  <c r="F25" i="67"/>
  <c r="E25" i="67"/>
  <c r="F24" i="67"/>
  <c r="E24" i="67"/>
  <c r="F23" i="67"/>
  <c r="E23" i="67"/>
  <c r="F22" i="67"/>
  <c r="E22" i="67"/>
  <c r="F21" i="67"/>
  <c r="E21" i="67"/>
  <c r="F20" i="67"/>
  <c r="E20" i="67"/>
  <c r="F19" i="67"/>
  <c r="E19" i="67"/>
  <c r="F18" i="67"/>
  <c r="E18" i="67"/>
  <c r="F17" i="67"/>
  <c r="E17" i="67"/>
  <c r="F16" i="67"/>
  <c r="E16" i="67"/>
  <c r="B14" i="67"/>
  <c r="B82" i="67"/>
  <c r="D79" i="67"/>
  <c r="B85" i="67"/>
  <c r="Q16" i="66"/>
  <c r="R10" i="66" s="1"/>
  <c r="R15" i="66"/>
  <c r="R14" i="66"/>
  <c r="R13" i="66"/>
  <c r="R12" i="66"/>
  <c r="D7" i="66"/>
  <c r="D6" i="66" s="1"/>
  <c r="R11" i="66"/>
  <c r="E7" i="66"/>
  <c r="F7" i="66"/>
  <c r="F6" i="66" s="1"/>
  <c r="B23" i="3"/>
  <c r="E8" i="3"/>
  <c r="E7" i="3"/>
  <c r="E6" i="3"/>
  <c r="B6" i="3"/>
  <c r="C6" i="3"/>
  <c r="D6" i="3"/>
  <c r="B7" i="3"/>
  <c r="C7" i="3"/>
  <c r="D7" i="3"/>
  <c r="B8" i="3"/>
  <c r="C8" i="3"/>
  <c r="D8" i="3"/>
  <c r="C23" i="3"/>
  <c r="D23" i="3"/>
  <c r="E23" i="3"/>
  <c r="F17" i="3" s="1"/>
  <c r="C14" i="68" l="1"/>
  <c r="B73" i="67"/>
  <c r="B70" i="67" s="1"/>
  <c r="B96" i="67" s="1"/>
  <c r="F14" i="67"/>
  <c r="C10" i="3"/>
  <c r="E18" i="68"/>
  <c r="G14" i="68"/>
  <c r="E12" i="68"/>
  <c r="R9" i="66"/>
  <c r="G14" i="66"/>
  <c r="G12" i="68"/>
  <c r="G17" i="68"/>
  <c r="B10" i="3"/>
  <c r="G9" i="66"/>
  <c r="G11" i="66"/>
  <c r="G13" i="66"/>
  <c r="G15" i="66"/>
  <c r="G10" i="66"/>
  <c r="G12" i="66"/>
  <c r="G11" i="68"/>
  <c r="G8" i="68"/>
  <c r="B79" i="67"/>
  <c r="C77" i="67"/>
  <c r="C79" i="67"/>
  <c r="D77" i="67"/>
  <c r="C80" i="67"/>
  <c r="D81" i="67"/>
  <c r="C82" i="67"/>
  <c r="B83" i="67"/>
  <c r="D83" i="67"/>
  <c r="C84" i="67"/>
  <c r="D85" i="67"/>
  <c r="C86" i="67"/>
  <c r="B88" i="67"/>
  <c r="C89" i="67"/>
  <c r="D82" i="67"/>
  <c r="C83" i="67"/>
  <c r="B84" i="67"/>
  <c r="C85" i="67"/>
  <c r="C87" i="67"/>
  <c r="D86" i="67"/>
  <c r="C88" i="67"/>
  <c r="D89" i="67"/>
  <c r="C11" i="68"/>
  <c r="C16" i="68"/>
  <c r="C17" i="68"/>
  <c r="C8" i="68"/>
  <c r="C13" i="68"/>
  <c r="C9" i="68"/>
  <c r="C10" i="68"/>
  <c r="C15" i="68"/>
  <c r="C18" i="68"/>
  <c r="E14" i="68"/>
  <c r="G13" i="68"/>
  <c r="G10" i="68"/>
  <c r="G16" i="68"/>
  <c r="G19" i="68"/>
  <c r="G15" i="68"/>
  <c r="G9" i="68"/>
  <c r="G18" i="68"/>
  <c r="D40" i="67"/>
  <c r="I52" i="67" s="1"/>
  <c r="E14" i="67"/>
  <c r="C12" i="68"/>
  <c r="E11" i="68"/>
  <c r="E17" i="68"/>
  <c r="E13" i="68"/>
  <c r="E8" i="68"/>
  <c r="E16" i="68"/>
  <c r="E10" i="68"/>
  <c r="E15" i="68"/>
  <c r="E9" i="68"/>
  <c r="C19" i="68"/>
  <c r="E19" i="68"/>
  <c r="D10" i="3"/>
  <c r="F14" i="3"/>
  <c r="F16" i="3"/>
  <c r="F15" i="3"/>
  <c r="F18" i="3"/>
  <c r="F19" i="3"/>
  <c r="F20" i="3"/>
  <c r="G20" i="3" s="1"/>
  <c r="E10" i="3"/>
  <c r="F7" i="3" s="1"/>
  <c r="D70" i="67"/>
  <c r="D96" i="67" s="1"/>
  <c r="C70" i="67"/>
  <c r="C96" i="67" s="1"/>
  <c r="C40" i="67"/>
  <c r="H55" i="67" s="1"/>
  <c r="B40" i="67"/>
  <c r="G46" i="67" s="1"/>
  <c r="I59" i="67" l="1"/>
  <c r="I60" i="67"/>
  <c r="C76" i="67"/>
  <c r="C97" i="67" s="1"/>
  <c r="C93" i="67" s="1"/>
  <c r="B76" i="67"/>
  <c r="B64" i="67" s="1"/>
  <c r="D76" i="67"/>
  <c r="D97" i="67" s="1"/>
  <c r="D93" i="67" s="1"/>
  <c r="H47" i="67"/>
  <c r="H51" i="67"/>
  <c r="G7" i="66"/>
  <c r="I43" i="67"/>
  <c r="I44" i="67"/>
  <c r="I56" i="67"/>
  <c r="I49" i="67"/>
  <c r="I48" i="67"/>
  <c r="I55" i="67"/>
  <c r="I47" i="67"/>
  <c r="I54" i="67"/>
  <c r="I58" i="67"/>
  <c r="I53" i="67"/>
  <c r="I57" i="67"/>
  <c r="I46" i="67"/>
  <c r="F23" i="3"/>
  <c r="G21" i="68"/>
  <c r="I45" i="67"/>
  <c r="I50" i="67"/>
  <c r="I51" i="67"/>
  <c r="I42" i="67"/>
  <c r="G14" i="3"/>
  <c r="G17" i="3"/>
  <c r="C21" i="68"/>
  <c r="H43" i="67"/>
  <c r="E21" i="68"/>
  <c r="H49" i="67"/>
  <c r="H45" i="67"/>
  <c r="H60" i="67"/>
  <c r="H59" i="67"/>
  <c r="F6" i="3"/>
  <c r="F8" i="3"/>
  <c r="F10" i="3" s="1"/>
  <c r="H57" i="67"/>
  <c r="H53" i="67"/>
  <c r="H44" i="67"/>
  <c r="H48" i="67"/>
  <c r="H52" i="67"/>
  <c r="H56" i="67"/>
  <c r="H42" i="67"/>
  <c r="H46" i="67"/>
  <c r="H50" i="67"/>
  <c r="H54" i="67"/>
  <c r="H58" i="67"/>
  <c r="G53" i="67"/>
  <c r="G43" i="67"/>
  <c r="G57" i="67"/>
  <c r="G58" i="67"/>
  <c r="G59" i="67"/>
  <c r="G47" i="67"/>
  <c r="G56" i="67"/>
  <c r="G60" i="67"/>
  <c r="G44" i="67"/>
  <c r="G45" i="67"/>
  <c r="G54" i="67"/>
  <c r="G51" i="67"/>
  <c r="G55" i="67"/>
  <c r="G49" i="67"/>
  <c r="G50" i="67"/>
  <c r="G48" i="67"/>
  <c r="G42" i="67"/>
  <c r="G52" i="67"/>
  <c r="C64" i="67" l="1"/>
  <c r="B97" i="67"/>
  <c r="B93" i="67" s="1"/>
  <c r="D64" i="67"/>
  <c r="G23" i="3"/>
  <c r="I40" i="67"/>
  <c r="G96" i="67"/>
  <c r="G95" i="67"/>
  <c r="G94" i="67"/>
  <c r="G97" i="67"/>
  <c r="H40" i="67"/>
  <c r="G40" i="67"/>
  <c r="G93" i="67" l="1"/>
</calcChain>
</file>

<file path=xl/sharedStrings.xml><?xml version="1.0" encoding="utf-8"?>
<sst xmlns="http://schemas.openxmlformats.org/spreadsheetml/2006/main" count="268" uniqueCount="143">
  <si>
    <t>Defensa</t>
  </si>
  <si>
    <t>Salud</t>
  </si>
  <si>
    <t>Procuraduría General de la Nación</t>
  </si>
  <si>
    <t>Funcionamiento</t>
  </si>
  <si>
    <t>Inversión</t>
  </si>
  <si>
    <t>Deuda Pública</t>
  </si>
  <si>
    <t>Vigente</t>
  </si>
  <si>
    <t>Ejecutado</t>
  </si>
  <si>
    <t>Salud y Asistencia Social</t>
  </si>
  <si>
    <t>Educación</t>
  </si>
  <si>
    <t>Cultura y Deportes</t>
  </si>
  <si>
    <t>Presidencia de la República</t>
  </si>
  <si>
    <t xml:space="preserve">Institución </t>
  </si>
  <si>
    <t>Aprobado</t>
  </si>
  <si>
    <t>Total</t>
  </si>
  <si>
    <t>Relaciones Exteriores</t>
  </si>
  <si>
    <t>Transferencias de Capital</t>
  </si>
  <si>
    <t>Servicios de la Deuda Pública</t>
  </si>
  <si>
    <t>Total:</t>
  </si>
  <si>
    <t>Gobernación</t>
  </si>
  <si>
    <t>Economía</t>
  </si>
  <si>
    <t>Agricultura, Ganadería y Alimentación</t>
  </si>
  <si>
    <t>Comunicaciones, Infraestructura y Vivienda</t>
  </si>
  <si>
    <t>Energía y Minas</t>
  </si>
  <si>
    <t>Ambiente y Recursos Naturales</t>
  </si>
  <si>
    <t>Trabajo y Seguridad Social</t>
  </si>
  <si>
    <t>(En millones de Q.)</t>
  </si>
  <si>
    <t>Inversión Física</t>
  </si>
  <si>
    <t>Inversión Financiera</t>
  </si>
  <si>
    <t>Atención a Desastres y Gestión de Riesgos</t>
  </si>
  <si>
    <t>Asuntos Económicos</t>
  </si>
  <si>
    <t>Protección Ambiental</t>
  </si>
  <si>
    <t>Urbanización y Servicios Comunitarios</t>
  </si>
  <si>
    <t>Protección Social</t>
  </si>
  <si>
    <t>Transacciones de la Deuda Pública</t>
  </si>
  <si>
    <t>Servicios Públicos Generales</t>
  </si>
  <si>
    <t>Finanzas Públicas</t>
  </si>
  <si>
    <t>Secretarías y otras Dependencias del Ejecutivo</t>
  </si>
  <si>
    <t>Orden Público y Seguridad Ciudadana</t>
  </si>
  <si>
    <t>( c )</t>
  </si>
  <si>
    <t>( b )</t>
  </si>
  <si>
    <t>( a )</t>
  </si>
  <si>
    <t>Gastos de Administración</t>
  </si>
  <si>
    <t>Desarrollo Social</t>
  </si>
  <si>
    <t>Gobernación, Educación, Salud, Comunicaciones</t>
  </si>
  <si>
    <t>Total (a + b + c +d)</t>
  </si>
  <si>
    <t>Agrupación para gráfica</t>
  </si>
  <si>
    <t>Agrupación para gráfica de mayor a menor</t>
  </si>
  <si>
    <t>a) Obligaciones del Estado</t>
  </si>
  <si>
    <t>b) Servicios de la Deuda Pública</t>
  </si>
  <si>
    <t>c)  Gobernación, Educación, Salud, Comunicaciones</t>
  </si>
  <si>
    <t>d) Resto Instituciones Admon Central.</t>
  </si>
  <si>
    <t>Resto Instituciones Admon. Central</t>
  </si>
  <si>
    <t>Act. Deportivas, Recreativas, Cultura y Religión</t>
  </si>
  <si>
    <t>( d )</t>
  </si>
  <si>
    <t>Defensa Nacional</t>
  </si>
  <si>
    <t>Trabajo y Previsión Social</t>
  </si>
  <si>
    <t>Obligaciones del Estado a cargo del Tesoro</t>
  </si>
  <si>
    <t>Recomendado</t>
  </si>
  <si>
    <t>Transferencias Corrientes</t>
  </si>
  <si>
    <t>Asignaciones Presupuestarias Institucionales</t>
  </si>
  <si>
    <t>%</t>
  </si>
  <si>
    <t>Variación</t>
  </si>
  <si>
    <t>(c-b)</t>
  </si>
  <si>
    <t>Gastos en Desarrollo Humano</t>
  </si>
  <si>
    <t xml:space="preserve"> </t>
  </si>
  <si>
    <t>(c-a)</t>
  </si>
  <si>
    <t>( e )</t>
  </si>
  <si>
    <t>Resumen para gráfica</t>
  </si>
  <si>
    <t>Recursos del Tesoro</t>
  </si>
  <si>
    <t>Afectación Específica</t>
  </si>
  <si>
    <t>Recursos Propios</t>
  </si>
  <si>
    <t>Crédito Interno</t>
  </si>
  <si>
    <t>Crédito Externo</t>
  </si>
  <si>
    <t>Donaciones Externas</t>
  </si>
  <si>
    <t>Donaciones Internas</t>
  </si>
  <si>
    <t>ok -ag</t>
  </si>
  <si>
    <t>ok  ag</t>
  </si>
  <si>
    <t>Salud Pública y Asistencia Social</t>
  </si>
  <si>
    <t>OK</t>
  </si>
  <si>
    <t xml:space="preserve"> Fuente: Ministerio de Finanzas Públicas. SICOIN. </t>
  </si>
  <si>
    <t>PROYECTO Presupuesto ciudadano 2024 por Finalidad</t>
  </si>
  <si>
    <t xml:space="preserve">PROYECTO Presupuesto 2024 ciudadano, por Tipo y Subgrupo de Gasto </t>
  </si>
  <si>
    <t>PROYECTO Presupuesto ciudadano 2024, por Fuente Agregada de Financiamiento</t>
  </si>
  <si>
    <t>PROYECTO  Presupuesto Ciudadano 2024 por Institución</t>
  </si>
  <si>
    <t>Recomendado 2024</t>
  </si>
  <si>
    <t>Recomendado 2024 en %</t>
  </si>
  <si>
    <t>Vigente 2023 en %</t>
  </si>
  <si>
    <t>Vigente 2023</t>
  </si>
  <si>
    <t>Aprobado 2023 en %</t>
  </si>
  <si>
    <t>Aprobado 2023</t>
  </si>
  <si>
    <t>8-Ag-2023</t>
  </si>
  <si>
    <t>2024  -  %</t>
  </si>
  <si>
    <t>Al 8-Ag-2022</t>
  </si>
  <si>
    <t>Presupuesto 2023 y Proyecto 2024</t>
  </si>
  <si>
    <t>2023(*)</t>
  </si>
  <si>
    <t xml:space="preserve">(*) Incluye aprobado 2023 y sus ampliaciones al mes de Agosto-2023.                                                                                                                    Nota: Pueden existir diferencias por redondeo. </t>
  </si>
  <si>
    <t>Proyecto Presupuesto Ciudadano 2024</t>
  </si>
  <si>
    <t>Variables macroeconómicas y Fiscales</t>
  </si>
  <si>
    <t>(En porcentaje)</t>
  </si>
  <si>
    <t>Variable / PIB</t>
  </si>
  <si>
    <t>Crecimiento</t>
  </si>
  <si>
    <t>2.5 y 4.5</t>
  </si>
  <si>
    <t>11.7</t>
  </si>
  <si>
    <t>Inflación</t>
  </si>
  <si>
    <t>3.0 y 5.0</t>
  </si>
  <si>
    <t>Déficit fiscal</t>
  </si>
  <si>
    <t>Endeudamiento Público Neto</t>
  </si>
  <si>
    <t>Gasto Total</t>
  </si>
  <si>
    <t>Presupuesto total</t>
  </si>
  <si>
    <t>14.8</t>
  </si>
  <si>
    <t>Fuente: Ministerio de Finanzas Públicas y Banco de Guatemala.</t>
  </si>
  <si>
    <t>Incremento global</t>
  </si>
  <si>
    <t>(En millones Q. y porcentaje)</t>
  </si>
  <si>
    <t>Concepto</t>
  </si>
  <si>
    <t>(a)</t>
  </si>
  <si>
    <t>(b)</t>
  </si>
  <si>
    <t>( c)</t>
  </si>
  <si>
    <t>(d)</t>
  </si>
  <si>
    <t>( e)</t>
  </si>
  <si>
    <t>Rec/Vigente</t>
  </si>
  <si>
    <t>Rec/Aprobado</t>
  </si>
  <si>
    <t>Total Presupuesto</t>
  </si>
  <si>
    <t>Incremento en Q.</t>
  </si>
  <si>
    <t>Incremento en  %</t>
  </si>
  <si>
    <t>Fuente: Ministerio de Finanzas Públicas. SICOIN.</t>
  </si>
  <si>
    <t>1.7</t>
  </si>
  <si>
    <t>1.4</t>
  </si>
  <si>
    <t>0.8</t>
  </si>
  <si>
    <t>14.3</t>
  </si>
  <si>
    <t>14.0</t>
  </si>
  <si>
    <t>Vigente   2023 (*)</t>
  </si>
  <si>
    <t>Aprobado   2023</t>
  </si>
  <si>
    <t>10.8 (*)</t>
  </si>
  <si>
    <t>2.8 (*)</t>
  </si>
  <si>
    <t>(*) Estimación del presupuesto vigente a Julio-2023</t>
  </si>
  <si>
    <t>PROYECTO  Presupuesto Ciudadano 2024 Multianual</t>
  </si>
  <si>
    <t>Presupuesto Recomendado 2024 y Multianual 2024-2028</t>
  </si>
  <si>
    <t>Estimación Multianual</t>
  </si>
  <si>
    <t xml:space="preserve">    Nota: Pueden existir difrencias por redondeo.</t>
  </si>
  <si>
    <t>ok</t>
  </si>
  <si>
    <t>(*) Inclye Aprobado mediante Decreto No. 54-2022 y sus ampliaciones al 31 de julio de 2023, de acuerdo a los artículos 104, 113, 117, 121 y 129 del mismo; y los Decretos Nos. 01-2023, 05-2023 y 10-2023 todos del Congreso de la República de Guatemala.</t>
  </si>
  <si>
    <t>Carga tributaria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</si>
</sst>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[$€-2]* #,##0.00_);_([$€-2]* \(#,##0.00\);_([$€-2]* &quot;-&quot;??_)"/>
    <numFmt numFmtId="165" formatCode="0.0%"/>
    <numFmt numFmtId="166" formatCode="_(* #,##0.0_);_(* \(#,##0.0\);_(* &quot;-&quot;??_);_(@_)"/>
    <numFmt numFmtId="167" formatCode="#,##0.0"/>
    <numFmt numFmtId="168" formatCode="0.0"/>
    <numFmt numFmtId="169" formatCode="&quot;Q&quot;#,##0.0"/>
    <numFmt numFmtId="170" formatCode="&quot;Q&quot;#,##0.00"/>
    <numFmt numFmtId="171" formatCode="0.000%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6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u val="double"/>
      <sz val="10"/>
      <name val="Arial"/>
      <family val="2"/>
    </font>
    <font>
      <b/>
      <sz val="12"/>
      <color rgb="FFFF0000"/>
      <name val="Arial"/>
      <family val="2"/>
    </font>
    <font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double"/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3" fillId="0" borderId="0">
      <alignment vertical="top"/>
    </xf>
    <xf numFmtId="164" fontId="4" fillId="0" borderId="0" applyFont="0" applyFill="0" applyBorder="0" applyAlignment="0" applyProtection="0"/>
    <xf numFmtId="0" fontId="7" fillId="0" borderId="0"/>
    <xf numFmtId="0" fontId="11" fillId="0" borderId="0"/>
    <xf numFmtId="0" fontId="2" fillId="0" borderId="0"/>
    <xf numFmtId="0" fontId="3" fillId="0" borderId="0">
      <alignment vertical="top"/>
    </xf>
    <xf numFmtId="9" fontId="11" fillId="0" borderId="0" applyFont="0" applyFill="0" applyBorder="0" applyAlignment="0" applyProtection="0"/>
    <xf numFmtId="0" fontId="1" fillId="0" borderId="0"/>
  </cellStyleXfs>
  <cellXfs count="282">
    <xf numFmtId="0" fontId="0" fillId="0" borderId="0" xfId="0"/>
    <xf numFmtId="0" fontId="5" fillId="0" borderId="0" xfId="6" applyFont="1" applyAlignment="1"/>
    <xf numFmtId="167" fontId="5" fillId="0" borderId="0" xfId="6" applyNumberFormat="1" applyFont="1" applyAlignment="1"/>
    <xf numFmtId="0" fontId="13" fillId="0" borderId="0" xfId="6" applyFont="1" applyAlignment="1"/>
    <xf numFmtId="0" fontId="14" fillId="0" borderId="0" xfId="6" applyFont="1" applyAlignment="1">
      <alignment horizontal="center"/>
    </xf>
    <xf numFmtId="0" fontId="14" fillId="3" borderId="0" xfId="6" applyFont="1" applyFill="1" applyAlignment="1">
      <alignment horizontal="center"/>
    </xf>
    <xf numFmtId="167" fontId="13" fillId="0" borderId="0" xfId="6" applyNumberFormat="1" applyFont="1" applyAlignment="1"/>
    <xf numFmtId="0" fontId="13" fillId="0" borderId="0" xfId="6" applyFont="1" applyBorder="1" applyAlignment="1"/>
    <xf numFmtId="0" fontId="14" fillId="4" borderId="0" xfId="6" applyFont="1" applyFill="1" applyAlignment="1">
      <alignment horizontal="center"/>
    </xf>
    <xf numFmtId="167" fontId="15" fillId="0" borderId="0" xfId="6" applyNumberFormat="1" applyFont="1" applyAlignment="1"/>
    <xf numFmtId="0" fontId="13" fillId="0" borderId="0" xfId="0" applyFont="1"/>
    <xf numFmtId="0" fontId="14" fillId="0" borderId="0" xfId="0" applyFont="1"/>
    <xf numFmtId="167" fontId="13" fillId="0" borderId="0" xfId="0" applyNumberFormat="1" applyFont="1"/>
    <xf numFmtId="0" fontId="14" fillId="5" borderId="0" xfId="0" applyFont="1" applyFill="1" applyAlignment="1">
      <alignment horizontal="center" vertical="justify"/>
    </xf>
    <xf numFmtId="167" fontId="14" fillId="3" borderId="0" xfId="0" applyNumberFormat="1" applyFont="1" applyFill="1" applyAlignment="1">
      <alignment horizontal="center" vertical="justify"/>
    </xf>
    <xf numFmtId="165" fontId="13" fillId="0" borderId="0" xfId="0" applyNumberFormat="1" applyFont="1"/>
    <xf numFmtId="0" fontId="14" fillId="0" borderId="0" xfId="0" applyFont="1" applyAlignment="1">
      <alignment horizontal="center"/>
    </xf>
    <xf numFmtId="165" fontId="14" fillId="6" borderId="0" xfId="0" applyNumberFormat="1" applyFont="1" applyFill="1" applyAlignment="1">
      <alignment horizontal="right"/>
    </xf>
    <xf numFmtId="167" fontId="14" fillId="6" borderId="0" xfId="0" applyNumberFormat="1" applyFont="1" applyFill="1"/>
    <xf numFmtId="165" fontId="14" fillId="6" borderId="0" xfId="0" applyNumberFormat="1" applyFont="1" applyFill="1"/>
    <xf numFmtId="49" fontId="14" fillId="5" borderId="0" xfId="0" applyNumberFormat="1" applyFont="1" applyFill="1" applyAlignment="1">
      <alignment horizontal="center" wrapText="1"/>
    </xf>
    <xf numFmtId="167" fontId="14" fillId="3" borderId="0" xfId="0" applyNumberFormat="1" applyFont="1" applyFill="1" applyAlignment="1">
      <alignment horizontal="center" vertical="top" wrapText="1"/>
    </xf>
    <xf numFmtId="167" fontId="14" fillId="7" borderId="0" xfId="0" applyNumberFormat="1" applyFont="1" applyFill="1" applyAlignment="1">
      <alignment horizontal="center" vertical="justify"/>
    </xf>
    <xf numFmtId="0" fontId="16" fillId="2" borderId="1" xfId="6" applyFont="1" applyFill="1" applyBorder="1" applyAlignment="1">
      <alignment horizontal="center" vertical="center"/>
    </xf>
    <xf numFmtId="167" fontId="16" fillId="2" borderId="1" xfId="6" applyNumberFormat="1" applyFont="1" applyFill="1" applyBorder="1" applyAlignment="1">
      <alignment vertical="center"/>
    </xf>
    <xf numFmtId="167" fontId="16" fillId="8" borderId="1" xfId="6" applyNumberFormat="1" applyFont="1" applyFill="1" applyBorder="1" applyAlignment="1">
      <alignment vertical="center"/>
    </xf>
    <xf numFmtId="0" fontId="16" fillId="0" borderId="1" xfId="6" applyFont="1" applyFill="1" applyBorder="1" applyAlignment="1">
      <alignment horizontal="left" vertical="center" indent="1"/>
    </xf>
    <xf numFmtId="167" fontId="16" fillId="0" borderId="1" xfId="6" applyNumberFormat="1" applyFont="1" applyFill="1" applyBorder="1" applyAlignment="1">
      <alignment vertical="center"/>
    </xf>
    <xf numFmtId="0" fontId="16" fillId="0" borderId="2" xfId="6" applyFont="1" applyFill="1" applyBorder="1" applyAlignment="1">
      <alignment horizontal="left" vertical="center" indent="1"/>
    </xf>
    <xf numFmtId="167" fontId="16" fillId="0" borderId="2" xfId="6" applyNumberFormat="1" applyFont="1" applyFill="1" applyBorder="1" applyAlignment="1">
      <alignment vertical="center"/>
    </xf>
    <xf numFmtId="0" fontId="16" fillId="9" borderId="1" xfId="6" applyFont="1" applyFill="1" applyBorder="1" applyAlignment="1">
      <alignment horizontal="left" vertical="center" indent="1"/>
    </xf>
    <xf numFmtId="0" fontId="16" fillId="10" borderId="1" xfId="6" applyFont="1" applyFill="1" applyBorder="1" applyAlignment="1">
      <alignment horizontal="left" vertical="center" indent="1"/>
    </xf>
    <xf numFmtId="0" fontId="16" fillId="0" borderId="0" xfId="6" applyFont="1" applyFill="1" applyBorder="1" applyAlignment="1">
      <alignment horizontal="left" vertical="center" indent="1"/>
    </xf>
    <xf numFmtId="0" fontId="16" fillId="7" borderId="0" xfId="6" applyFont="1" applyFill="1" applyBorder="1" applyAlignment="1">
      <alignment horizontal="left" vertical="center" indent="1"/>
    </xf>
    <xf numFmtId="0" fontId="16" fillId="0" borderId="0" xfId="6" applyFont="1" applyAlignment="1"/>
    <xf numFmtId="167" fontId="16" fillId="0" borderId="0" xfId="6" applyNumberFormat="1" applyFont="1" applyFill="1" applyBorder="1" applyAlignment="1">
      <alignment vertical="center"/>
    </xf>
    <xf numFmtId="0" fontId="16" fillId="3" borderId="0" xfId="6" applyFont="1" applyFill="1" applyBorder="1" applyAlignment="1">
      <alignment horizontal="left" vertical="center" indent="1"/>
    </xf>
    <xf numFmtId="0" fontId="16" fillId="10" borderId="1" xfId="6" applyFont="1" applyFill="1" applyBorder="1" applyAlignment="1">
      <alignment horizontal="left" vertical="center"/>
    </xf>
    <xf numFmtId="0" fontId="16" fillId="9" borderId="1" xfId="6" applyFont="1" applyFill="1" applyBorder="1" applyAlignment="1">
      <alignment horizontal="left" vertical="center"/>
    </xf>
    <xf numFmtId="0" fontId="16" fillId="7" borderId="0" xfId="6" applyFont="1" applyFill="1" applyBorder="1" applyAlignment="1">
      <alignment horizontal="left" vertical="center"/>
    </xf>
    <xf numFmtId="0" fontId="5" fillId="0" borderId="0" xfId="6" applyFont="1" applyFill="1" applyAlignment="1"/>
    <xf numFmtId="167" fontId="17" fillId="9" borderId="3" xfId="6" applyNumberFormat="1" applyFont="1" applyFill="1" applyBorder="1" applyAlignment="1">
      <alignment vertical="center"/>
    </xf>
    <xf numFmtId="167" fontId="17" fillId="10" borderId="3" xfId="6" applyNumberFormat="1" applyFont="1" applyFill="1" applyBorder="1" applyAlignment="1">
      <alignment vertical="center"/>
    </xf>
    <xf numFmtId="167" fontId="16" fillId="0" borderId="3" xfId="6" applyNumberFormat="1" applyFont="1" applyFill="1" applyBorder="1" applyAlignment="1">
      <alignment vertical="center"/>
    </xf>
    <xf numFmtId="167" fontId="16" fillId="0" borderId="4" xfId="6" applyNumberFormat="1" applyFont="1" applyFill="1" applyBorder="1" applyAlignment="1">
      <alignment vertical="center"/>
    </xf>
    <xf numFmtId="169" fontId="17" fillId="9" borderId="3" xfId="6" applyNumberFormat="1" applyFont="1" applyFill="1" applyBorder="1" applyAlignment="1">
      <alignment vertical="center"/>
    </xf>
    <xf numFmtId="169" fontId="17" fillId="10" borderId="3" xfId="6" applyNumberFormat="1" applyFont="1" applyFill="1" applyBorder="1" applyAlignment="1">
      <alignment vertical="center"/>
    </xf>
    <xf numFmtId="169" fontId="13" fillId="0" borderId="0" xfId="6" applyNumberFormat="1" applyFont="1" applyAlignment="1"/>
    <xf numFmtId="0" fontId="17" fillId="3" borderId="0" xfId="6" applyFont="1" applyFill="1" applyBorder="1" applyAlignment="1">
      <alignment horizontal="left" vertical="center" indent="1"/>
    </xf>
    <xf numFmtId="0" fontId="6" fillId="0" borderId="0" xfId="0" applyFont="1" applyFill="1"/>
    <xf numFmtId="0" fontId="13" fillId="0" borderId="0" xfId="6" applyFont="1" applyFill="1" applyAlignment="1"/>
    <xf numFmtId="167" fontId="13" fillId="0" borderId="0" xfId="6" applyNumberFormat="1" applyFont="1" applyFill="1" applyAlignment="1"/>
    <xf numFmtId="0" fontId="6" fillId="8" borderId="0" xfId="0" applyFont="1" applyFill="1"/>
    <xf numFmtId="0" fontId="13" fillId="8" borderId="0" xfId="0" applyFont="1" applyFill="1"/>
    <xf numFmtId="167" fontId="16" fillId="2" borderId="5" xfId="6" applyNumberFormat="1" applyFont="1" applyFill="1" applyBorder="1" applyAlignment="1">
      <alignment horizontal="center" vertical="center"/>
    </xf>
    <xf numFmtId="0" fontId="16" fillId="2" borderId="5" xfId="6" applyFont="1" applyFill="1" applyBorder="1" applyAlignment="1">
      <alignment horizontal="center" vertical="center"/>
    </xf>
    <xf numFmtId="0" fontId="16" fillId="2" borderId="6" xfId="6" applyFont="1" applyFill="1" applyBorder="1" applyAlignment="1">
      <alignment horizontal="center" vertical="center"/>
    </xf>
    <xf numFmtId="0" fontId="14" fillId="3" borderId="0" xfId="6" applyFont="1" applyFill="1" applyBorder="1" applyAlignment="1">
      <alignment horizontal="center" vertical="center"/>
    </xf>
    <xf numFmtId="0" fontId="18" fillId="0" borderId="0" xfId="0" applyFont="1" applyFill="1"/>
    <xf numFmtId="0" fontId="19" fillId="0" borderId="0" xfId="6" applyFont="1" applyAlignment="1"/>
    <xf numFmtId="17" fontId="14" fillId="4" borderId="0" xfId="6" applyNumberFormat="1" applyFont="1" applyFill="1" applyAlignment="1">
      <alignment horizontal="center"/>
    </xf>
    <xf numFmtId="167" fontId="20" fillId="0" borderId="3" xfId="6" applyNumberFormat="1" applyFont="1" applyFill="1" applyBorder="1" applyAlignment="1">
      <alignment horizontal="right" vertical="center"/>
    </xf>
    <xf numFmtId="167" fontId="20" fillId="0" borderId="0" xfId="6" applyNumberFormat="1" applyFont="1" applyFill="1" applyBorder="1" applyAlignment="1">
      <alignment horizontal="right" vertical="center"/>
    </xf>
    <xf numFmtId="167" fontId="16" fillId="0" borderId="7" xfId="6" applyNumberFormat="1" applyFont="1" applyFill="1" applyBorder="1" applyAlignment="1">
      <alignment vertical="center"/>
    </xf>
    <xf numFmtId="0" fontId="8" fillId="0" borderId="0" xfId="6" applyFont="1" applyFill="1" applyAlignment="1"/>
    <xf numFmtId="0" fontId="16" fillId="0" borderId="9" xfId="6" applyFont="1" applyBorder="1" applyAlignment="1"/>
    <xf numFmtId="167" fontId="16" fillId="8" borderId="9" xfId="6" applyNumberFormat="1" applyFont="1" applyFill="1" applyBorder="1" applyAlignment="1">
      <alignment vertical="center"/>
    </xf>
    <xf numFmtId="0" fontId="13" fillId="0" borderId="0" xfId="0" applyFont="1" applyFill="1"/>
    <xf numFmtId="167" fontId="14" fillId="0" borderId="0" xfId="0" applyNumberFormat="1" applyFont="1" applyFill="1"/>
    <xf numFmtId="170" fontId="13" fillId="0" borderId="0" xfId="6" applyNumberFormat="1" applyFont="1" applyAlignment="1"/>
    <xf numFmtId="170" fontId="6" fillId="11" borderId="0" xfId="6" applyNumberFormat="1" applyFont="1" applyFill="1" applyAlignment="1">
      <alignment horizontal="right"/>
    </xf>
    <xf numFmtId="167" fontId="16" fillId="0" borderId="6" xfId="6" applyNumberFormat="1" applyFont="1" applyFill="1" applyBorder="1" applyAlignment="1">
      <alignment vertical="center"/>
    </xf>
    <xf numFmtId="169" fontId="15" fillId="0" borderId="0" xfId="6" applyNumberFormat="1" applyFont="1" applyAlignment="1"/>
    <xf numFmtId="169" fontId="21" fillId="12" borderId="0" xfId="6" applyNumberFormat="1" applyFont="1" applyFill="1" applyAlignment="1"/>
    <xf numFmtId="169" fontId="5" fillId="0" borderId="0" xfId="6" applyNumberFormat="1" applyFont="1" applyAlignment="1"/>
    <xf numFmtId="169" fontId="6" fillId="5" borderId="0" xfId="6" applyNumberFormat="1" applyFont="1" applyFill="1" applyAlignment="1">
      <alignment horizontal="center" vertical="justify"/>
    </xf>
    <xf numFmtId="169" fontId="14" fillId="4" borderId="0" xfId="6" applyNumberFormat="1" applyFont="1" applyFill="1" applyAlignment="1">
      <alignment horizontal="center"/>
    </xf>
    <xf numFmtId="169" fontId="14" fillId="3" borderId="0" xfId="6" applyNumberFormat="1" applyFont="1" applyFill="1" applyAlignment="1">
      <alignment horizontal="center"/>
    </xf>
    <xf numFmtId="169" fontId="5" fillId="0" borderId="0" xfId="6" applyNumberFormat="1" applyFont="1" applyFill="1" applyAlignment="1">
      <alignment horizontal="right"/>
    </xf>
    <xf numFmtId="169" fontId="5" fillId="0" borderId="0" xfId="6" applyNumberFormat="1" applyFont="1" applyAlignment="1">
      <alignment horizontal="right"/>
    </xf>
    <xf numFmtId="169" fontId="5" fillId="0" borderId="10" xfId="6" applyNumberFormat="1" applyFont="1" applyBorder="1" applyAlignment="1">
      <alignment horizontal="right"/>
    </xf>
    <xf numFmtId="165" fontId="13" fillId="0" borderId="0" xfId="6" applyNumberFormat="1" applyFont="1" applyAlignment="1"/>
    <xf numFmtId="9" fontId="14" fillId="3" borderId="0" xfId="6" applyNumberFormat="1" applyFont="1" applyFill="1" applyAlignment="1">
      <alignment horizontal="center"/>
    </xf>
    <xf numFmtId="165" fontId="15" fillId="0" borderId="0" xfId="6" applyNumberFormat="1" applyFont="1" applyAlignment="1"/>
    <xf numFmtId="165" fontId="21" fillId="0" borderId="0" xfId="6" applyNumberFormat="1" applyFont="1" applyAlignment="1"/>
    <xf numFmtId="165" fontId="5" fillId="0" borderId="0" xfId="6" applyNumberFormat="1" applyFont="1" applyAlignment="1"/>
    <xf numFmtId="165" fontId="9" fillId="0" borderId="0" xfId="6" applyNumberFormat="1" applyFont="1" applyAlignment="1"/>
    <xf numFmtId="165" fontId="10" fillId="0" borderId="0" xfId="6" applyNumberFormat="1" applyFont="1" applyAlignment="1"/>
    <xf numFmtId="0" fontId="5" fillId="0" borderId="0" xfId="6" applyFont="1" applyAlignment="1">
      <alignment horizontal="left"/>
    </xf>
    <xf numFmtId="0" fontId="6" fillId="5" borderId="0" xfId="6" applyNumberFormat="1" applyFont="1" applyFill="1" applyAlignment="1">
      <alignment horizontal="center" vertical="justify"/>
    </xf>
    <xf numFmtId="0" fontId="14" fillId="4" borderId="0" xfId="6" applyNumberFormat="1" applyFont="1" applyFill="1" applyAlignment="1">
      <alignment horizontal="center"/>
    </xf>
    <xf numFmtId="0" fontId="14" fillId="3" borderId="0" xfId="6" applyNumberFormat="1" applyFont="1" applyFill="1" applyAlignment="1">
      <alignment horizontal="center"/>
    </xf>
    <xf numFmtId="169" fontId="13" fillId="13" borderId="0" xfId="6" applyNumberFormat="1" applyFont="1" applyFill="1" applyAlignment="1"/>
    <xf numFmtId="169" fontId="15" fillId="13" borderId="0" xfId="6" applyNumberFormat="1" applyFont="1" applyFill="1" applyAlignment="1"/>
    <xf numFmtId="167" fontId="12" fillId="0" borderId="0" xfId="0" applyNumberFormat="1" applyFont="1"/>
    <xf numFmtId="169" fontId="12" fillId="0" borderId="0" xfId="6" applyNumberFormat="1" applyFont="1" applyAlignment="1"/>
    <xf numFmtId="0" fontId="12" fillId="13" borderId="0" xfId="6" applyFont="1" applyFill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center"/>
    </xf>
    <xf numFmtId="0" fontId="17" fillId="2" borderId="5" xfId="6" applyFont="1" applyFill="1" applyBorder="1" applyAlignment="1">
      <alignment horizontal="left" vertical="center" indent="1"/>
    </xf>
    <xf numFmtId="0" fontId="17" fillId="8" borderId="5" xfId="6" applyFont="1" applyFill="1" applyBorder="1" applyAlignment="1">
      <alignment horizontal="left" vertical="center" indent="1"/>
    </xf>
    <xf numFmtId="3" fontId="5" fillId="0" borderId="0" xfId="6" applyNumberFormat="1" applyFont="1" applyAlignment="1"/>
    <xf numFmtId="4" fontId="5" fillId="0" borderId="0" xfId="6" applyNumberFormat="1" applyFont="1" applyAlignment="1"/>
    <xf numFmtId="168" fontId="5" fillId="0" borderId="0" xfId="6" applyNumberFormat="1" applyFont="1" applyAlignment="1"/>
    <xf numFmtId="169" fontId="13" fillId="13" borderId="10" xfId="6" applyNumberFormat="1" applyFont="1" applyFill="1" applyBorder="1" applyAlignment="1"/>
    <xf numFmtId="0" fontId="5" fillId="0" borderId="0" xfId="6" applyFont="1" applyFill="1" applyAlignment="1">
      <alignment horizontal="center"/>
    </xf>
    <xf numFmtId="0" fontId="22" fillId="13" borderId="0" xfId="6" applyFont="1" applyFill="1" applyAlignment="1">
      <alignment horizontal="right"/>
    </xf>
    <xf numFmtId="0" fontId="6" fillId="3" borderId="0" xfId="6" applyFont="1" applyFill="1" applyAlignment="1">
      <alignment horizontal="center"/>
    </xf>
    <xf numFmtId="169" fontId="21" fillId="14" borderId="0" xfId="6" applyNumberFormat="1" applyFont="1" applyFill="1" applyAlignment="1"/>
    <xf numFmtId="167" fontId="21" fillId="0" borderId="0" xfId="6" applyNumberFormat="1" applyFont="1" applyFill="1" applyAlignment="1"/>
    <xf numFmtId="165" fontId="5" fillId="0" borderId="0" xfId="7" applyNumberFormat="1" applyFont="1" applyAlignment="1"/>
    <xf numFmtId="0" fontId="6" fillId="0" borderId="0" xfId="4" applyFont="1" applyFill="1"/>
    <xf numFmtId="0" fontId="2" fillId="0" borderId="0" xfId="5"/>
    <xf numFmtId="0" fontId="2" fillId="0" borderId="0" xfId="6" applyFont="1" applyFill="1" applyAlignment="1"/>
    <xf numFmtId="0" fontId="2" fillId="0" borderId="0" xfId="5" applyFont="1"/>
    <xf numFmtId="167" fontId="2" fillId="0" borderId="0" xfId="5" applyNumberFormat="1" applyFill="1"/>
    <xf numFmtId="0" fontId="2" fillId="0" borderId="0" xfId="5" applyFill="1" applyBorder="1"/>
    <xf numFmtId="0" fontId="2" fillId="0" borderId="0" xfId="5" applyBorder="1"/>
    <xf numFmtId="0" fontId="16" fillId="0" borderId="0" xfId="5" applyFont="1"/>
    <xf numFmtId="0" fontId="2" fillId="0" borderId="0" xfId="5" applyFont="1" applyAlignment="1">
      <alignment horizontal="center"/>
    </xf>
    <xf numFmtId="0" fontId="14" fillId="15" borderId="0" xfId="5" applyFont="1" applyFill="1" applyAlignment="1">
      <alignment horizontal="center"/>
    </xf>
    <xf numFmtId="0" fontId="14" fillId="16" borderId="0" xfId="5" applyFont="1" applyFill="1" applyAlignment="1">
      <alignment horizontal="center"/>
    </xf>
    <xf numFmtId="0" fontId="17" fillId="7" borderId="0" xfId="5" applyFont="1" applyFill="1" applyAlignment="1">
      <alignment horizontal="right"/>
    </xf>
    <xf numFmtId="167" fontId="17" fillId="7" borderId="0" xfId="5" applyNumberFormat="1" applyFont="1" applyFill="1"/>
    <xf numFmtId="165" fontId="6" fillId="7" borderId="0" xfId="5" applyNumberFormat="1" applyFont="1" applyFill="1"/>
    <xf numFmtId="165" fontId="2" fillId="0" borderId="0" xfId="5" applyNumberFormat="1"/>
    <xf numFmtId="0" fontId="17" fillId="17" borderId="0" xfId="5" applyFont="1" applyFill="1" applyAlignment="1">
      <alignment horizontal="right"/>
    </xf>
    <xf numFmtId="167" fontId="17" fillId="17" borderId="0" xfId="5" applyNumberFormat="1" applyFont="1" applyFill="1"/>
    <xf numFmtId="0" fontId="17" fillId="0" borderId="0" xfId="5" applyFont="1"/>
    <xf numFmtId="0" fontId="16" fillId="18" borderId="0" xfId="5" applyFont="1" applyFill="1"/>
    <xf numFmtId="167" fontId="17" fillId="18" borderId="0" xfId="5" applyNumberFormat="1" applyFont="1" applyFill="1"/>
    <xf numFmtId="0" fontId="16" fillId="3" borderId="0" xfId="5" applyFont="1" applyFill="1"/>
    <xf numFmtId="0" fontId="17" fillId="19" borderId="0" xfId="5" applyFont="1" applyFill="1" applyAlignment="1">
      <alignment horizontal="right"/>
    </xf>
    <xf numFmtId="167" fontId="17" fillId="19" borderId="0" xfId="5" applyNumberFormat="1" applyFont="1" applyFill="1"/>
    <xf numFmtId="165" fontId="10" fillId="0" borderId="0" xfId="5" applyNumberFormat="1" applyFont="1"/>
    <xf numFmtId="169" fontId="17" fillId="18" borderId="0" xfId="5" applyNumberFormat="1" applyFont="1" applyFill="1"/>
    <xf numFmtId="169" fontId="17" fillId="7" borderId="0" xfId="5" applyNumberFormat="1" applyFont="1" applyFill="1"/>
    <xf numFmtId="4" fontId="0" fillId="0" borderId="0" xfId="0" applyNumberFormat="1"/>
    <xf numFmtId="168" fontId="0" fillId="0" borderId="0" xfId="0" applyNumberFormat="1"/>
    <xf numFmtId="169" fontId="6" fillId="11" borderId="0" xfId="6" applyNumberFormat="1" applyFont="1" applyFill="1" applyAlignment="1">
      <alignment horizontal="right"/>
    </xf>
    <xf numFmtId="169" fontId="23" fillId="0" borderId="0" xfId="6" applyNumberFormat="1" applyFont="1" applyAlignment="1">
      <alignment horizontal="right"/>
    </xf>
    <xf numFmtId="167" fontId="2" fillId="0" borderId="0" xfId="5" applyNumberFormat="1"/>
    <xf numFmtId="165" fontId="25" fillId="0" borderId="0" xfId="6" applyNumberFormat="1" applyFont="1" applyAlignment="1"/>
    <xf numFmtId="0" fontId="23" fillId="0" borderId="0" xfId="6" applyFont="1" applyAlignment="1"/>
    <xf numFmtId="169" fontId="12" fillId="20" borderId="0" xfId="6" applyNumberFormat="1" applyFont="1" applyFill="1" applyAlignment="1"/>
    <xf numFmtId="0" fontId="26" fillId="0" borderId="0" xfId="6" applyFont="1" applyAlignment="1"/>
    <xf numFmtId="0" fontId="6" fillId="20" borderId="0" xfId="6" applyFont="1" applyFill="1" applyAlignment="1">
      <alignment horizontal="center"/>
    </xf>
    <xf numFmtId="171" fontId="13" fillId="0" borderId="0" xfId="6" applyNumberFormat="1" applyFont="1" applyAlignment="1"/>
    <xf numFmtId="165" fontId="13" fillId="0" borderId="0" xfId="6" applyNumberFormat="1" applyFont="1" applyFill="1" applyAlignment="1">
      <alignment horizontal="left"/>
    </xf>
    <xf numFmtId="169" fontId="13" fillId="0" borderId="0" xfId="6" applyNumberFormat="1" applyFont="1" applyFill="1" applyAlignment="1">
      <alignment horizontal="right"/>
    </xf>
    <xf numFmtId="0" fontId="2" fillId="0" borderId="0" xfId="6" applyFont="1" applyAlignment="1"/>
    <xf numFmtId="0" fontId="22" fillId="3" borderId="0" xfId="6" applyFont="1" applyFill="1" applyAlignment="1">
      <alignment horizontal="right"/>
    </xf>
    <xf numFmtId="169" fontId="27" fillId="0" borderId="0" xfId="6" applyNumberFormat="1" applyFont="1" applyAlignment="1"/>
    <xf numFmtId="0" fontId="26" fillId="0" borderId="0" xfId="5" applyFont="1"/>
    <xf numFmtId="167" fontId="24" fillId="0" borderId="1" xfId="6" applyNumberFormat="1" applyFont="1" applyFill="1" applyBorder="1" applyAlignment="1">
      <alignment horizontal="right" vertical="center"/>
    </xf>
    <xf numFmtId="167" fontId="28" fillId="0" borderId="0" xfId="8" applyNumberFormat="1" applyFont="1" applyBorder="1" applyAlignment="1">
      <alignment horizontal="right" wrapText="1"/>
    </xf>
    <xf numFmtId="0" fontId="18" fillId="21" borderId="0" xfId="6" applyFont="1" applyFill="1" applyAlignment="1"/>
    <xf numFmtId="0" fontId="13" fillId="21" borderId="0" xfId="6" applyFont="1" applyFill="1" applyAlignment="1"/>
    <xf numFmtId="0" fontId="5" fillId="21" borderId="0" xfId="6" applyFont="1" applyFill="1" applyAlignment="1">
      <alignment horizontal="center"/>
    </xf>
    <xf numFmtId="0" fontId="8" fillId="21" borderId="0" xfId="6" applyFont="1" applyFill="1" applyAlignment="1"/>
    <xf numFmtId="0" fontId="18" fillId="21" borderId="0" xfId="6" applyFont="1" applyFill="1" applyBorder="1" applyAlignment="1">
      <alignment horizontal="left"/>
    </xf>
    <xf numFmtId="166" fontId="13" fillId="21" borderId="0" xfId="6" applyNumberFormat="1" applyFont="1" applyFill="1" applyAlignment="1"/>
    <xf numFmtId="0" fontId="13" fillId="21" borderId="0" xfId="0" applyFont="1" applyFill="1"/>
    <xf numFmtId="0" fontId="18" fillId="21" borderId="0" xfId="0" applyFont="1" applyFill="1"/>
    <xf numFmtId="0" fontId="17" fillId="0" borderId="0" xfId="6" applyFont="1" applyBorder="1" applyAlignment="1">
      <alignment horizontal="left" vertical="center" wrapText="1" indent="1"/>
    </xf>
    <xf numFmtId="0" fontId="13" fillId="3" borderId="0" xfId="0" applyFont="1" applyFill="1"/>
    <xf numFmtId="167" fontId="24" fillId="8" borderId="8" xfId="6" applyNumberFormat="1" applyFont="1" applyFill="1" applyBorder="1" applyAlignment="1">
      <alignment horizontal="right" vertical="center"/>
    </xf>
    <xf numFmtId="0" fontId="24" fillId="2" borderId="22" xfId="6" applyFont="1" applyFill="1" applyBorder="1" applyAlignment="1">
      <alignment horizontal="center" vertical="center"/>
    </xf>
    <xf numFmtId="167" fontId="24" fillId="0" borderId="23" xfId="6" applyNumberFormat="1" applyFont="1" applyFill="1" applyBorder="1" applyAlignment="1">
      <alignment horizontal="right" vertical="center"/>
    </xf>
    <xf numFmtId="167" fontId="28" fillId="0" borderId="1" xfId="8" applyNumberFormat="1" applyFont="1" applyBorder="1" applyAlignment="1">
      <alignment horizontal="right" wrapText="1"/>
    </xf>
    <xf numFmtId="0" fontId="31" fillId="0" borderId="3" xfId="0" applyFont="1" applyBorder="1"/>
    <xf numFmtId="0" fontId="31" fillId="0" borderId="0" xfId="0" applyFont="1" applyAlignment="1">
      <alignment horizontal="center"/>
    </xf>
    <xf numFmtId="0" fontId="31" fillId="0" borderId="8" xfId="0" applyFont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49" fontId="31" fillId="0" borderId="8" xfId="0" applyNumberFormat="1" applyFont="1" applyBorder="1" applyAlignment="1">
      <alignment horizontal="center"/>
    </xf>
    <xf numFmtId="0" fontId="31" fillId="0" borderId="4" xfId="0" applyFont="1" applyBorder="1"/>
    <xf numFmtId="49" fontId="31" fillId="0" borderId="10" xfId="0" applyNumberFormat="1" applyFont="1" applyBorder="1" applyAlignment="1">
      <alignment horizontal="center"/>
    </xf>
    <xf numFmtId="49" fontId="31" fillId="0" borderId="27" xfId="0" applyNumberFormat="1" applyFont="1" applyBorder="1" applyAlignment="1">
      <alignment horizontal="center"/>
    </xf>
    <xf numFmtId="0" fontId="2" fillId="0" borderId="0" xfId="0" applyFont="1"/>
    <xf numFmtId="0" fontId="31" fillId="0" borderId="7" xfId="0" applyFont="1" applyBorder="1"/>
    <xf numFmtId="0" fontId="31" fillId="0" borderId="0" xfId="0" applyFont="1"/>
    <xf numFmtId="0" fontId="31" fillId="0" borderId="22" xfId="0" applyFont="1" applyBorder="1"/>
    <xf numFmtId="0" fontId="30" fillId="0" borderId="7" xfId="0" applyFont="1" applyBorder="1" applyAlignment="1">
      <alignment horizontal="center"/>
    </xf>
    <xf numFmtId="0" fontId="23" fillId="0" borderId="0" xfId="0" applyFont="1"/>
    <xf numFmtId="169" fontId="31" fillId="0" borderId="0" xfId="0" applyNumberFormat="1" applyFont="1"/>
    <xf numFmtId="169" fontId="31" fillId="0" borderId="22" xfId="0" applyNumberFormat="1" applyFont="1" applyBorder="1"/>
    <xf numFmtId="168" fontId="30" fillId="0" borderId="0" xfId="0" applyNumberFormat="1" applyFont="1"/>
    <xf numFmtId="168" fontId="30" fillId="0" borderId="22" xfId="0" applyNumberFormat="1" applyFont="1" applyBorder="1"/>
    <xf numFmtId="0" fontId="0" fillId="0" borderId="0" xfId="0" applyAlignment="1">
      <alignment vertical="center"/>
    </xf>
    <xf numFmtId="0" fontId="30" fillId="15" borderId="24" xfId="0" applyFont="1" applyFill="1" applyBorder="1"/>
    <xf numFmtId="0" fontId="30" fillId="15" borderId="25" xfId="0" applyFont="1" applyFill="1" applyBorder="1" applyAlignment="1">
      <alignment horizontal="center"/>
    </xf>
    <xf numFmtId="0" fontId="30" fillId="15" borderId="26" xfId="0" applyFont="1" applyFill="1" applyBorder="1" applyAlignment="1">
      <alignment horizontal="center"/>
    </xf>
    <xf numFmtId="0" fontId="31" fillId="22" borderId="3" xfId="0" applyFont="1" applyFill="1" applyBorder="1"/>
    <xf numFmtId="49" fontId="31" fillId="22" borderId="0" xfId="0" applyNumberFormat="1" applyFont="1" applyFill="1" applyAlignment="1">
      <alignment horizontal="center"/>
    </xf>
    <xf numFmtId="49" fontId="31" fillId="22" borderId="8" xfId="0" applyNumberFormat="1" applyFont="1" applyFill="1" applyBorder="1" applyAlignment="1">
      <alignment horizontal="center"/>
    </xf>
    <xf numFmtId="0" fontId="29" fillId="22" borderId="0" xfId="0" applyFont="1" applyFill="1"/>
    <xf numFmtId="0" fontId="0" fillId="22" borderId="0" xfId="0" applyFill="1"/>
    <xf numFmtId="0" fontId="30" fillId="22" borderId="9" xfId="0" applyFont="1" applyFill="1" applyBorder="1" applyAlignment="1">
      <alignment horizontal="center"/>
    </xf>
    <xf numFmtId="0" fontId="30" fillId="22" borderId="29" xfId="0" applyFont="1" applyFill="1" applyBorder="1" applyAlignment="1">
      <alignment horizontal="center"/>
    </xf>
    <xf numFmtId="0" fontId="30" fillId="22" borderId="0" xfId="0" applyFont="1" applyFill="1" applyAlignment="1">
      <alignment horizontal="center"/>
    </xf>
    <xf numFmtId="0" fontId="30" fillId="22" borderId="22" xfId="0" applyFont="1" applyFill="1" applyBorder="1" applyAlignment="1">
      <alignment horizontal="center"/>
    </xf>
    <xf numFmtId="0" fontId="6" fillId="22" borderId="0" xfId="0" applyFont="1" applyFill="1" applyAlignment="1">
      <alignment horizontal="center"/>
    </xf>
    <xf numFmtId="0" fontId="6" fillId="22" borderId="22" xfId="0" applyFont="1" applyFill="1" applyBorder="1" applyAlignment="1">
      <alignment horizontal="center"/>
    </xf>
    <xf numFmtId="0" fontId="30" fillId="22" borderId="10" xfId="0" applyFont="1" applyFill="1" applyBorder="1" applyAlignment="1">
      <alignment horizontal="center"/>
    </xf>
    <xf numFmtId="0" fontId="30" fillId="22" borderId="31" xfId="0" applyFont="1" applyFill="1" applyBorder="1" applyAlignment="1">
      <alignment horizontal="center"/>
    </xf>
    <xf numFmtId="169" fontId="32" fillId="22" borderId="0" xfId="6" applyNumberFormat="1" applyFont="1" applyFill="1" applyAlignment="1">
      <alignment horizontal="right"/>
    </xf>
    <xf numFmtId="169" fontId="32" fillId="22" borderId="22" xfId="6" applyNumberFormat="1" applyFont="1" applyFill="1" applyBorder="1" applyAlignment="1">
      <alignment horizontal="right"/>
    </xf>
    <xf numFmtId="169" fontId="30" fillId="22" borderId="0" xfId="0" applyNumberFormat="1" applyFont="1" applyFill="1"/>
    <xf numFmtId="169" fontId="30" fillId="22" borderId="22" xfId="0" applyNumberFormat="1" applyFont="1" applyFill="1" applyBorder="1"/>
    <xf numFmtId="165" fontId="30" fillId="22" borderId="0" xfId="0" applyNumberFormat="1" applyFont="1" applyFill="1"/>
    <xf numFmtId="165" fontId="30" fillId="22" borderId="22" xfId="0" applyNumberFormat="1" applyFont="1" applyFill="1" applyBorder="1"/>
    <xf numFmtId="0" fontId="17" fillId="23" borderId="15" xfId="6" applyFont="1" applyFill="1" applyBorder="1" applyAlignment="1">
      <alignment horizontal="center"/>
    </xf>
    <xf numFmtId="0" fontId="17" fillId="23" borderId="16" xfId="6" applyFont="1" applyFill="1" applyBorder="1" applyAlignment="1">
      <alignment horizontal="center"/>
    </xf>
    <xf numFmtId="0" fontId="17" fillId="23" borderId="17" xfId="6" applyFont="1" applyFill="1" applyBorder="1" applyAlignment="1">
      <alignment horizontal="center"/>
    </xf>
    <xf numFmtId="0" fontId="17" fillId="23" borderId="1" xfId="6" applyFont="1" applyFill="1" applyBorder="1" applyAlignment="1">
      <alignment horizontal="center"/>
    </xf>
    <xf numFmtId="0" fontId="17" fillId="23" borderId="0" xfId="6" applyFont="1" applyFill="1" applyBorder="1" applyAlignment="1">
      <alignment horizontal="center"/>
    </xf>
    <xf numFmtId="0" fontId="17" fillId="23" borderId="6" xfId="6" applyFont="1" applyFill="1" applyBorder="1" applyAlignment="1">
      <alignment horizontal="center"/>
    </xf>
    <xf numFmtId="0" fontId="17" fillId="23" borderId="2" xfId="6" applyFont="1" applyFill="1" applyBorder="1" applyAlignment="1">
      <alignment horizontal="center" vertical="center"/>
    </xf>
    <xf numFmtId="0" fontId="17" fillId="23" borderId="4" xfId="6" applyFont="1" applyFill="1" applyBorder="1" applyAlignment="1">
      <alignment horizontal="center" vertical="center"/>
    </xf>
    <xf numFmtId="0" fontId="17" fillId="23" borderId="18" xfId="6" applyFont="1" applyFill="1" applyBorder="1" applyAlignment="1">
      <alignment horizontal="center"/>
    </xf>
    <xf numFmtId="0" fontId="17" fillId="24" borderId="5" xfId="6" applyFont="1" applyFill="1" applyBorder="1" applyAlignment="1">
      <alignment horizontal="center" vertical="center"/>
    </xf>
    <xf numFmtId="167" fontId="20" fillId="24" borderId="1" xfId="6" applyNumberFormat="1" applyFont="1" applyFill="1" applyBorder="1" applyAlignment="1">
      <alignment horizontal="right" vertical="center"/>
    </xf>
    <xf numFmtId="167" fontId="20" fillId="24" borderId="22" xfId="6" applyNumberFormat="1" applyFont="1" applyFill="1" applyBorder="1" applyAlignment="1">
      <alignment horizontal="right" vertical="center"/>
    </xf>
    <xf numFmtId="167" fontId="20" fillId="24" borderId="6" xfId="6" applyNumberFormat="1" applyFont="1" applyFill="1" applyBorder="1" applyAlignment="1">
      <alignment horizontal="right" vertical="center"/>
    </xf>
    <xf numFmtId="0" fontId="17" fillId="13" borderId="5" xfId="6" applyFont="1" applyFill="1" applyBorder="1" applyAlignment="1">
      <alignment horizontal="left" vertical="center" indent="1"/>
    </xf>
    <xf numFmtId="167" fontId="16" fillId="13" borderId="1" xfId="6" applyNumberFormat="1" applyFont="1" applyFill="1" applyBorder="1" applyAlignment="1">
      <alignment vertical="center"/>
    </xf>
    <xf numFmtId="167" fontId="28" fillId="13" borderId="1" xfId="8" applyNumberFormat="1" applyFont="1" applyFill="1" applyBorder="1" applyAlignment="1">
      <alignment horizontal="right" wrapText="1"/>
    </xf>
    <xf numFmtId="167" fontId="28" fillId="13" borderId="0" xfId="8" applyNumberFormat="1" applyFont="1" applyFill="1" applyBorder="1" applyAlignment="1">
      <alignment horizontal="right" wrapText="1"/>
    </xf>
    <xf numFmtId="167" fontId="16" fillId="13" borderId="6" xfId="6" applyNumberFormat="1" applyFont="1" applyFill="1" applyBorder="1" applyAlignment="1">
      <alignment vertical="center"/>
    </xf>
    <xf numFmtId="0" fontId="17" fillId="13" borderId="14" xfId="6" applyFont="1" applyFill="1" applyBorder="1" applyAlignment="1">
      <alignment horizontal="left" vertical="center" indent="1"/>
    </xf>
    <xf numFmtId="167" fontId="16" fillId="13" borderId="11" xfId="6" applyNumberFormat="1" applyFont="1" applyFill="1" applyBorder="1" applyAlignment="1">
      <alignment vertical="center"/>
    </xf>
    <xf numFmtId="167" fontId="28" fillId="13" borderId="11" xfId="8" applyNumberFormat="1" applyFont="1" applyFill="1" applyBorder="1" applyAlignment="1">
      <alignment horizontal="right" wrapText="1"/>
    </xf>
    <xf numFmtId="167" fontId="28" fillId="13" borderId="21" xfId="8" applyNumberFormat="1" applyFont="1" applyFill="1" applyBorder="1" applyAlignment="1">
      <alignment horizontal="right" wrapText="1"/>
    </xf>
    <xf numFmtId="167" fontId="16" fillId="13" borderId="13" xfId="6" applyNumberFormat="1" applyFont="1" applyFill="1" applyBorder="1" applyAlignment="1">
      <alignment vertical="center"/>
    </xf>
    <xf numFmtId="167" fontId="16" fillId="13" borderId="12" xfId="6" applyNumberFormat="1" applyFont="1" applyFill="1" applyBorder="1" applyAlignment="1">
      <alignment vertical="center"/>
    </xf>
    <xf numFmtId="0" fontId="2" fillId="0" borderId="0" xfId="0" applyFont="1" applyFill="1"/>
    <xf numFmtId="169" fontId="32" fillId="0" borderId="0" xfId="6" applyNumberFormat="1" applyFont="1" applyFill="1" applyAlignment="1">
      <alignment horizontal="right"/>
    </xf>
    <xf numFmtId="0" fontId="2" fillId="5" borderId="0" xfId="0" applyFont="1" applyFill="1"/>
    <xf numFmtId="0" fontId="17" fillId="25" borderId="29" xfId="6" applyFont="1" applyFill="1" applyBorder="1" applyAlignment="1">
      <alignment horizontal="center"/>
    </xf>
    <xf numFmtId="0" fontId="17" fillId="25" borderId="1" xfId="6" applyFont="1" applyFill="1" applyBorder="1" applyAlignment="1">
      <alignment horizontal="center"/>
    </xf>
    <xf numFmtId="0" fontId="17" fillId="25" borderId="2" xfId="6" applyFont="1" applyFill="1" applyBorder="1" applyAlignment="1">
      <alignment horizontal="center" vertical="center"/>
    </xf>
    <xf numFmtId="0" fontId="17" fillId="25" borderId="4" xfId="6" applyFont="1" applyFill="1" applyBorder="1" applyAlignment="1">
      <alignment horizontal="center" vertical="center"/>
    </xf>
    <xf numFmtId="0" fontId="17" fillId="25" borderId="18" xfId="6" applyFont="1" applyFill="1" applyBorder="1" applyAlignment="1">
      <alignment horizontal="center"/>
    </xf>
    <xf numFmtId="167" fontId="28" fillId="0" borderId="8" xfId="8" applyNumberFormat="1" applyFont="1" applyBorder="1" applyAlignment="1">
      <alignment horizontal="right" wrapText="1"/>
    </xf>
    <xf numFmtId="0" fontId="24" fillId="2" borderId="1" xfId="6" applyFont="1" applyFill="1" applyBorder="1" applyAlignment="1">
      <alignment horizontal="center" vertical="center"/>
    </xf>
    <xf numFmtId="0" fontId="17" fillId="25" borderId="9" xfId="6" applyFont="1" applyFill="1" applyBorder="1" applyAlignment="1">
      <alignment horizontal="center"/>
    </xf>
    <xf numFmtId="167" fontId="28" fillId="0" borderId="22" xfId="8" applyNumberFormat="1" applyFont="1" applyBorder="1" applyAlignment="1">
      <alignment horizontal="right" wrapText="1"/>
    </xf>
    <xf numFmtId="0" fontId="17" fillId="25" borderId="15" xfId="6" applyFont="1" applyFill="1" applyBorder="1" applyAlignment="1">
      <alignment horizontal="center"/>
    </xf>
    <xf numFmtId="0" fontId="6" fillId="0" borderId="0" xfId="0" applyFont="1"/>
    <xf numFmtId="0" fontId="17" fillId="26" borderId="5" xfId="6" applyFont="1" applyFill="1" applyBorder="1" applyAlignment="1">
      <alignment horizontal="center" vertical="center"/>
    </xf>
    <xf numFmtId="167" fontId="20" fillId="26" borderId="22" xfId="6" applyNumberFormat="1" applyFont="1" applyFill="1" applyBorder="1" applyAlignment="1">
      <alignment horizontal="right" vertical="center"/>
    </xf>
    <xf numFmtId="167" fontId="20" fillId="26" borderId="1" xfId="6" applyNumberFormat="1" applyFont="1" applyFill="1" applyBorder="1" applyAlignment="1">
      <alignment horizontal="right" vertical="center"/>
    </xf>
    <xf numFmtId="167" fontId="24" fillId="0" borderId="22" xfId="6" applyNumberFormat="1" applyFont="1" applyFill="1" applyBorder="1" applyAlignment="1">
      <alignment horizontal="right" vertical="center"/>
    </xf>
    <xf numFmtId="0" fontId="17" fillId="27" borderId="5" xfId="6" applyFont="1" applyFill="1" applyBorder="1" applyAlignment="1">
      <alignment horizontal="left" vertical="center" indent="1"/>
    </xf>
    <xf numFmtId="167" fontId="28" fillId="27" borderId="1" xfId="8" applyNumberFormat="1" applyFont="1" applyFill="1" applyBorder="1" applyAlignment="1">
      <alignment horizontal="right" wrapText="1"/>
    </xf>
    <xf numFmtId="167" fontId="28" fillId="27" borderId="8" xfId="8" applyNumberFormat="1" applyFont="1" applyFill="1" applyBorder="1" applyAlignment="1">
      <alignment horizontal="right" wrapText="1"/>
    </xf>
    <xf numFmtId="167" fontId="28" fillId="27" borderId="22" xfId="8" applyNumberFormat="1" applyFont="1" applyFill="1" applyBorder="1" applyAlignment="1">
      <alignment horizontal="right" wrapText="1"/>
    </xf>
    <xf numFmtId="0" fontId="17" fillId="27" borderId="14" xfId="6" applyFont="1" applyFill="1" applyBorder="1" applyAlignment="1">
      <alignment horizontal="left" vertical="center" indent="1"/>
    </xf>
    <xf numFmtId="167" fontId="28" fillId="27" borderId="11" xfId="8" applyNumberFormat="1" applyFont="1" applyFill="1" applyBorder="1" applyAlignment="1">
      <alignment horizontal="right" wrapText="1"/>
    </xf>
    <xf numFmtId="167" fontId="28" fillId="27" borderId="32" xfId="8" applyNumberFormat="1" applyFont="1" applyFill="1" applyBorder="1" applyAlignment="1">
      <alignment horizontal="right" wrapText="1"/>
    </xf>
    <xf numFmtId="167" fontId="28" fillId="27" borderId="33" xfId="8" applyNumberFormat="1" applyFont="1" applyFill="1" applyBorder="1" applyAlignment="1">
      <alignment horizontal="right" wrapText="1"/>
    </xf>
    <xf numFmtId="0" fontId="17" fillId="0" borderId="0" xfId="6" applyFont="1" applyBorder="1" applyAlignment="1">
      <alignment horizontal="left" vertical="center" wrapText="1" indent="1"/>
    </xf>
    <xf numFmtId="0" fontId="18" fillId="0" borderId="0" xfId="6" applyFont="1" applyAlignment="1">
      <alignment horizontal="center"/>
    </xf>
    <xf numFmtId="0" fontId="18" fillId="0" borderId="0" xfId="5" applyFont="1" applyAlignment="1">
      <alignment horizontal="center"/>
    </xf>
    <xf numFmtId="0" fontId="17" fillId="23" borderId="19" xfId="6" applyFont="1" applyFill="1" applyBorder="1" applyAlignment="1">
      <alignment horizontal="center" vertical="center"/>
    </xf>
    <xf numFmtId="0" fontId="17" fillId="23" borderId="5" xfId="6" applyFont="1" applyFill="1" applyBorder="1" applyAlignment="1">
      <alignment horizontal="center" vertical="center"/>
    </xf>
    <xf numFmtId="0" fontId="17" fillId="23" borderId="20" xfId="6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30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30" fillId="22" borderId="28" xfId="0" applyFont="1" applyFill="1" applyBorder="1" applyAlignment="1">
      <alignment horizontal="center" vertical="center"/>
    </xf>
    <xf numFmtId="0" fontId="30" fillId="22" borderId="7" xfId="0" applyFont="1" applyFill="1" applyBorder="1" applyAlignment="1">
      <alignment horizontal="center" vertical="center"/>
    </xf>
    <xf numFmtId="0" fontId="30" fillId="22" borderId="30" xfId="0" applyFont="1" applyFill="1" applyBorder="1" applyAlignment="1">
      <alignment horizontal="center" vertical="center"/>
    </xf>
    <xf numFmtId="0" fontId="30" fillId="22" borderId="0" xfId="0" applyFont="1" applyFill="1" applyAlignment="1">
      <alignment horizontal="center" vertical="justify"/>
    </xf>
    <xf numFmtId="0" fontId="30" fillId="22" borderId="10" xfId="0" applyFont="1" applyFill="1" applyBorder="1" applyAlignment="1">
      <alignment horizontal="center" vertical="justify"/>
    </xf>
    <xf numFmtId="0" fontId="6" fillId="0" borderId="9" xfId="0" applyFont="1" applyBorder="1" applyAlignment="1">
      <alignment wrapText="1"/>
    </xf>
    <xf numFmtId="0" fontId="17" fillId="25" borderId="19" xfId="6" applyFont="1" applyFill="1" applyBorder="1" applyAlignment="1">
      <alignment horizontal="center" vertical="center"/>
    </xf>
    <xf numFmtId="0" fontId="17" fillId="25" borderId="5" xfId="6" applyFont="1" applyFill="1" applyBorder="1" applyAlignment="1">
      <alignment horizontal="center" vertical="center"/>
    </xf>
    <xf numFmtId="0" fontId="17" fillId="25" borderId="20" xfId="6" applyFont="1" applyFill="1" applyBorder="1" applyAlignment="1">
      <alignment horizontal="center" vertical="center"/>
    </xf>
    <xf numFmtId="0" fontId="17" fillId="25" borderId="4" xfId="6" applyFont="1" applyFill="1" applyBorder="1" applyAlignment="1">
      <alignment horizontal="center"/>
    </xf>
    <xf numFmtId="0" fontId="17" fillId="25" borderId="10" xfId="6" applyFont="1" applyFill="1" applyBorder="1" applyAlignment="1">
      <alignment horizontal="center"/>
    </xf>
    <xf numFmtId="0" fontId="17" fillId="25" borderId="31" xfId="6" applyFont="1" applyFill="1" applyBorder="1" applyAlignment="1">
      <alignment horizontal="center"/>
    </xf>
  </cellXfs>
  <cellStyles count="9">
    <cellStyle name="Estilo 1" xfId="1" xr:uid="{00000000-0005-0000-0000-000000000000}"/>
    <cellStyle name="Euro" xfId="2" xr:uid="{00000000-0005-0000-0000-000001000000}"/>
    <cellStyle name="No-definido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 2" xfId="8" xr:uid="{00000000-0005-0000-0000-000006000000}"/>
    <cellStyle name="Normal_10 enero 2005" xfId="6" xr:uid="{00000000-0005-0000-0000-000007000000}"/>
    <cellStyle name="Porcentaje 2" xfId="7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60093"/>
      <rgbColor rgb="00CC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C0C0C0"/>
      <rgbColor rgb="0099CCFF"/>
      <rgbColor rgb="00777777"/>
      <rgbColor rgb="00CC99FF"/>
      <rgbColor rgb="00969696"/>
      <rgbColor rgb="003366FF"/>
      <rgbColor rgb="0033CCCC"/>
      <rgbColor rgb="0000CC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FFFFCC"/>
      <color rgb="FFFFFF66"/>
      <color rgb="FFDDDDDD"/>
      <color rgb="FFFFFF99"/>
      <color rgb="FFA78D59"/>
      <color rgb="FFFFCCFF"/>
      <color rgb="FFFFCCCC"/>
      <color rgb="FFCC99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Presupuesto 2023 y Proyecto 2024, por Finalidad</a:t>
            </a:r>
          </a:p>
          <a:p>
            <a:pPr>
              <a:defRPr/>
            </a:pPr>
            <a:r>
              <a:rPr lang="en-US" sz="1400"/>
              <a:t>(En porcentaje)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01409481262568"/>
          <c:y val="8.8833437109123212E-2"/>
          <c:w val="0.7725760549162124"/>
          <c:h val="0.81010263701862761"/>
        </c:manualLayout>
      </c:layout>
      <c:barChart>
        <c:barDir val="bar"/>
        <c:grouping val="clustered"/>
        <c:varyColors val="0"/>
        <c:ser>
          <c:idx val="0"/>
          <c:order val="0"/>
          <c:tx>
            <c:v>Recomendado 2024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FFFF00"/>
              </a:solidFill>
            </a:ln>
          </c:spPr>
          <c:invertIfNegative val="0"/>
          <c:dLbls>
            <c:dLbl>
              <c:idx val="0"/>
              <c:layout>
                <c:manualLayout>
                  <c:x val="-1.9083773195149481E-3"/>
                  <c:y val="1.522638171640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023112971022701E-2"/>
                      <c:h val="2.83302409980064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508B-4DB7-B72D-A7D0D8AA704C}"/>
                </c:ext>
              </c:extLst>
            </c:dLbl>
            <c:dLbl>
              <c:idx val="1"/>
              <c:layout>
                <c:manualLayout>
                  <c:x val="-2.0513407512591313E-3"/>
                  <c:y val="9.9762951493389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8B-4DB7-B72D-A7D0D8AA704C}"/>
                </c:ext>
              </c:extLst>
            </c:dLbl>
            <c:dLbl>
              <c:idx val="2"/>
              <c:layout>
                <c:manualLayout>
                  <c:x val="-5.1282051282051282E-3"/>
                  <c:y val="8.113621609134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8B-4DB7-B72D-A7D0D8AA704C}"/>
                </c:ext>
              </c:extLst>
            </c:dLbl>
            <c:dLbl>
              <c:idx val="3"/>
              <c:layout>
                <c:manualLayout>
                  <c:x val="-4.1025641025641034E-3"/>
                  <c:y val="4.0258245412798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8B-4DB7-B72D-A7D0D8AA704C}"/>
                </c:ext>
              </c:extLst>
            </c:dLbl>
            <c:dLbl>
              <c:idx val="4"/>
              <c:layout>
                <c:manualLayout>
                  <c:x val="4.1025641025641034E-3"/>
                  <c:y val="1.4154748107169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8B-4DB7-B72D-A7D0D8AA704C}"/>
                </c:ext>
              </c:extLst>
            </c:dLbl>
            <c:dLbl>
              <c:idx val="5"/>
              <c:layout>
                <c:manualLayout>
                  <c:x val="3.0768423177871995E-3"/>
                  <c:y val="-1.593124076485892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8B-4DB7-B72D-A7D0D8AA704C}"/>
                </c:ext>
              </c:extLst>
            </c:dLbl>
            <c:dLbl>
              <c:idx val="6"/>
              <c:layout>
                <c:manualLayout>
                  <c:x val="9.1132318269415485E-4"/>
                  <c:y val="1.9954788827391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8B-4DB7-B72D-A7D0D8AA704C}"/>
                </c:ext>
              </c:extLst>
            </c:dLbl>
            <c:dLbl>
              <c:idx val="7"/>
              <c:layout>
                <c:manualLayout>
                  <c:x val="1.1110558936772872E-2"/>
                  <c:y val="4.0702618369178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8B-4DB7-B72D-A7D0D8AA704C}"/>
                </c:ext>
              </c:extLst>
            </c:dLbl>
            <c:dLbl>
              <c:idx val="8"/>
              <c:layout>
                <c:manualLayout>
                  <c:x val="1.831863228038921E-2"/>
                  <c:y val="1.0025605007620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8B-4DB7-B72D-A7D0D8AA704C}"/>
                </c:ext>
              </c:extLst>
            </c:dLbl>
            <c:dLbl>
              <c:idx val="9"/>
              <c:layout>
                <c:manualLayout>
                  <c:x val="1.0256410256410261E-3"/>
                  <c:y val="2.07456617239992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8B-4DB7-B72D-A7D0D8AA704C}"/>
                </c:ext>
              </c:extLst>
            </c:dLbl>
            <c:dLbl>
              <c:idx val="10"/>
              <c:layout>
                <c:manualLayout>
                  <c:x val="7.3223027742521053E-3"/>
                  <c:y val="6.16074856761924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8B-4DB7-B72D-A7D0D8AA704C}"/>
                </c:ext>
              </c:extLst>
            </c:dLbl>
            <c:dLbl>
              <c:idx val="11"/>
              <c:layout>
                <c:manualLayout>
                  <c:x val="5.7153969417758856E-5"/>
                  <c:y val="1.1954028764607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8B-4DB7-B72D-A7D0D8AA704C}"/>
                </c:ext>
              </c:extLst>
            </c:dLbl>
            <c:spPr>
              <a:solidFill>
                <a:schemeClr val="accent3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Finalidad!$B$8:$B$19</c:f>
              <c:strCache>
                <c:ptCount val="12"/>
                <c:pt idx="0">
                  <c:v>Atención a Desastres y Gestión de Riesgos</c:v>
                </c:pt>
                <c:pt idx="1">
                  <c:v>Act. Deportivas, Recreativas, Cultura y Religión</c:v>
                </c:pt>
                <c:pt idx="2">
                  <c:v>Protección Ambiental</c:v>
                </c:pt>
                <c:pt idx="3">
                  <c:v>Defensa</c:v>
                </c:pt>
                <c:pt idx="4">
                  <c:v>Servicios Públicos Generales</c:v>
                </c:pt>
                <c:pt idx="5">
                  <c:v>Asuntos Económicos</c:v>
                </c:pt>
                <c:pt idx="6">
                  <c:v>Protección Social</c:v>
                </c:pt>
                <c:pt idx="7">
                  <c:v>Salud</c:v>
                </c:pt>
                <c:pt idx="8">
                  <c:v>Urbanización y Servicios Comunitarios</c:v>
                </c:pt>
                <c:pt idx="9">
                  <c:v>Orden Público y Seguridad Ciudadana</c:v>
                </c:pt>
                <c:pt idx="10">
                  <c:v>Transacciones de la Deuda Pública</c:v>
                </c:pt>
                <c:pt idx="11">
                  <c:v>Educación</c:v>
                </c:pt>
              </c:strCache>
            </c:strRef>
          </c:cat>
          <c:val>
            <c:numRef>
              <c:f>Finalidad!$C$8:$C$19</c:f>
              <c:numCache>
                <c:formatCode>0.0%</c:formatCode>
                <c:ptCount val="12"/>
                <c:pt idx="0">
                  <c:v>6.4862267777065982E-3</c:v>
                </c:pt>
                <c:pt idx="1">
                  <c:v>1.3290358744394619E-2</c:v>
                </c:pt>
                <c:pt idx="2">
                  <c:v>1.6969891095451634E-2</c:v>
                </c:pt>
                <c:pt idx="3">
                  <c:v>1.8061338885329917E-2</c:v>
                </c:pt>
                <c:pt idx="4">
                  <c:v>6.1489429852658553E-2</c:v>
                </c:pt>
                <c:pt idx="5">
                  <c:v>7.1408552210121712E-2</c:v>
                </c:pt>
                <c:pt idx="6">
                  <c:v>9.701793721973094E-2</c:v>
                </c:pt>
                <c:pt idx="7">
                  <c:v>9.7688981422165269E-2</c:v>
                </c:pt>
                <c:pt idx="8">
                  <c:v>0.10745355541319666</c:v>
                </c:pt>
                <c:pt idx="9">
                  <c:v>0.12272982062780269</c:v>
                </c:pt>
                <c:pt idx="10">
                  <c:v>0.16638693145419603</c:v>
                </c:pt>
                <c:pt idx="11">
                  <c:v>0.22101697629724534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08B-4DB7-B72D-A7D0D8AA704C}"/>
            </c:ext>
          </c:extLst>
        </c:ser>
        <c:ser>
          <c:idx val="1"/>
          <c:order val="1"/>
          <c:tx>
            <c:v>Vigente 2023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rgbClr val="C00000"/>
              </a:solidFill>
            </a:ln>
          </c:spPr>
          <c:invertIfNegative val="0"/>
          <c:dLbls>
            <c:dLbl>
              <c:idx val="0"/>
              <c:layout>
                <c:manualLayout>
                  <c:x val="1.4955733544112148E-2"/>
                  <c:y val="6.06982370155286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08B-4DB7-B72D-A7D0D8AA704C}"/>
                </c:ext>
              </c:extLst>
            </c:dLbl>
            <c:dLbl>
              <c:idx val="1"/>
              <c:layout>
                <c:manualLayout>
                  <c:x val="1.7889820493356481E-2"/>
                  <c:y val="-6.21429844556182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08B-4DB7-B72D-A7D0D8AA704C}"/>
                </c:ext>
              </c:extLst>
            </c:dLbl>
            <c:dLbl>
              <c:idx val="2"/>
              <c:layout>
                <c:manualLayout>
                  <c:x val="-4.10256410256410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08B-4DB7-B72D-A7D0D8AA704C}"/>
                </c:ext>
              </c:extLst>
            </c:dLbl>
            <c:dLbl>
              <c:idx val="3"/>
              <c:layout>
                <c:manualLayout>
                  <c:x val="5.7153969417758856E-5"/>
                  <c:y val="-1.6128563677636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08B-4DB7-B72D-A7D0D8AA704C}"/>
                </c:ext>
              </c:extLst>
            </c:dLbl>
            <c:dLbl>
              <c:idx val="6"/>
              <c:layout>
                <c:manualLayout>
                  <c:x val="-3.9882165472831729E-3"/>
                  <c:y val="-4.9859490459563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023112971022701E-2"/>
                      <c:h val="3.43133798531539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B3-4F1F-A741-603589C4B945}"/>
                </c:ext>
              </c:extLst>
            </c:dLbl>
            <c:dLbl>
              <c:idx val="7"/>
              <c:layout>
                <c:manualLayout>
                  <c:x val="6.1538461538461833E-3"/>
                  <c:y val="1.011633788568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08B-4DB7-B72D-A7D0D8AA704C}"/>
                </c:ext>
              </c:extLst>
            </c:dLbl>
            <c:dLbl>
              <c:idx val="8"/>
              <c:layout>
                <c:manualLayout>
                  <c:x val="1.1282051282051319E-2"/>
                  <c:y val="2.02326757713708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08B-4DB7-B72D-A7D0D8AA704C}"/>
                </c:ext>
              </c:extLst>
            </c:dLbl>
            <c:dLbl>
              <c:idx val="9"/>
              <c:layout>
                <c:manualLayout>
                  <c:x val="1.0996172489737605E-2"/>
                  <c:y val="6.09746234823281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08B-4DB7-B72D-A7D0D8AA704C}"/>
                </c:ext>
              </c:extLst>
            </c:dLbl>
            <c:dLbl>
              <c:idx val="10"/>
              <c:layout>
                <c:manualLayout>
                  <c:x val="3.0769230769230852E-3"/>
                  <c:y val="-2.02326757713712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08B-4DB7-B72D-A7D0D8AA704C}"/>
                </c:ext>
              </c:extLst>
            </c:dLbl>
            <c:dLbl>
              <c:idx val="11"/>
              <c:layout>
                <c:manualLayout>
                  <c:x val="3.0769230769230852E-3"/>
                  <c:y val="-3.709281041487086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08B-4DB7-B72D-A7D0D8AA704C}"/>
                </c:ext>
              </c:extLst>
            </c:dLbl>
            <c:spPr>
              <a:solidFill>
                <a:schemeClr val="accent4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Finalidad!$B$8:$B$19</c:f>
              <c:strCache>
                <c:ptCount val="12"/>
                <c:pt idx="0">
                  <c:v>Atención a Desastres y Gestión de Riesgos</c:v>
                </c:pt>
                <c:pt idx="1">
                  <c:v>Act. Deportivas, Recreativas, Cultura y Religión</c:v>
                </c:pt>
                <c:pt idx="2">
                  <c:v>Protección Ambiental</c:v>
                </c:pt>
                <c:pt idx="3">
                  <c:v>Defensa</c:v>
                </c:pt>
                <c:pt idx="4">
                  <c:v>Servicios Públicos Generales</c:v>
                </c:pt>
                <c:pt idx="5">
                  <c:v>Asuntos Económicos</c:v>
                </c:pt>
                <c:pt idx="6">
                  <c:v>Protección Social</c:v>
                </c:pt>
                <c:pt idx="7">
                  <c:v>Salud</c:v>
                </c:pt>
                <c:pt idx="8">
                  <c:v>Urbanización y Servicios Comunitarios</c:v>
                </c:pt>
                <c:pt idx="9">
                  <c:v>Orden Público y Seguridad Ciudadana</c:v>
                </c:pt>
                <c:pt idx="10">
                  <c:v>Transacciones de la Deuda Pública</c:v>
                </c:pt>
                <c:pt idx="11">
                  <c:v>Educación</c:v>
                </c:pt>
              </c:strCache>
            </c:strRef>
          </c:cat>
          <c:val>
            <c:numRef>
              <c:f>Finalidad!$E$8:$E$19</c:f>
              <c:numCache>
                <c:formatCode>0.0%</c:formatCode>
                <c:ptCount val="12"/>
                <c:pt idx="0">
                  <c:v>1.6403014553190483E-2</c:v>
                </c:pt>
                <c:pt idx="1">
                  <c:v>1.3921914745619574E-2</c:v>
                </c:pt>
                <c:pt idx="2">
                  <c:v>1.664249314989668E-2</c:v>
                </c:pt>
                <c:pt idx="3">
                  <c:v>1.7652026598202305E-2</c:v>
                </c:pt>
                <c:pt idx="4">
                  <c:v>6.8600040279792246E-2</c:v>
                </c:pt>
                <c:pt idx="5">
                  <c:v>8.8801710029499034E-2</c:v>
                </c:pt>
                <c:pt idx="6">
                  <c:v>9.4325795822071637E-2</c:v>
                </c:pt>
                <c:pt idx="7">
                  <c:v>9.0604992324837916E-2</c:v>
                </c:pt>
                <c:pt idx="8">
                  <c:v>0.1010049638920434</c:v>
                </c:pt>
                <c:pt idx="9">
                  <c:v>0.12817605315578634</c:v>
                </c:pt>
                <c:pt idx="10">
                  <c:v>0.13659334503365395</c:v>
                </c:pt>
                <c:pt idx="11">
                  <c:v>0.22727365041540654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08B-4DB7-B72D-A7D0D8AA704C}"/>
            </c:ext>
          </c:extLst>
        </c:ser>
        <c:ser>
          <c:idx val="2"/>
          <c:order val="2"/>
          <c:tx>
            <c:v>Aprobado 2023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6.1537653947102882E-3"/>
                  <c:y val="-4.03426809888521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08B-4DB7-B72D-A7D0D8AA704C}"/>
                </c:ext>
              </c:extLst>
            </c:dLbl>
            <c:dLbl>
              <c:idx val="1"/>
              <c:layout>
                <c:manualLayout>
                  <c:x val="-5.9824033291245087E-3"/>
                  <c:y val="-8.0849323049455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08B-4DB7-B72D-A7D0D8AA704C}"/>
                </c:ext>
              </c:extLst>
            </c:dLbl>
            <c:dLbl>
              <c:idx val="2"/>
              <c:layout>
                <c:manualLayout>
                  <c:x val="-4.1025641025641034E-3"/>
                  <c:y val="-8.0849453757582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08B-4DB7-B72D-A7D0D8AA704C}"/>
                </c:ext>
              </c:extLst>
            </c:dLbl>
            <c:dLbl>
              <c:idx val="3"/>
              <c:layout>
                <c:manualLayout>
                  <c:x val="2.1538461538461541E-2"/>
                  <c:y val="-8.0930703085483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08B-4DB7-B72D-A7D0D8AA704C}"/>
                </c:ext>
              </c:extLst>
            </c:dLbl>
            <c:dLbl>
              <c:idx val="4"/>
              <c:layout>
                <c:manualLayout>
                  <c:x val="5.1282051282051282E-3"/>
                  <c:y val="-1.0112195763086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08B-4DB7-B72D-A7D0D8AA704C}"/>
                </c:ext>
              </c:extLst>
            </c:dLbl>
            <c:dLbl>
              <c:idx val="5"/>
              <c:layout>
                <c:manualLayout>
                  <c:x val="3.0769230769230826E-3"/>
                  <c:y val="-6.07394485401009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08B-4DB7-B72D-A7D0D8AA704C}"/>
                </c:ext>
              </c:extLst>
            </c:dLbl>
            <c:dLbl>
              <c:idx val="6"/>
              <c:layout>
                <c:manualLayout>
                  <c:x val="-1.0256410256410261E-3"/>
                  <c:y val="-1.215601464081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08B-4DB7-B72D-A7D0D8AA704C}"/>
                </c:ext>
              </c:extLst>
            </c:dLbl>
            <c:dLbl>
              <c:idx val="7"/>
              <c:layout>
                <c:manualLayout>
                  <c:x val="1.0256410256410261E-3"/>
                  <c:y val="1.640917798780468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08B-4DB7-B72D-A7D0D8AA704C}"/>
                </c:ext>
              </c:extLst>
            </c:dLbl>
            <c:dLbl>
              <c:idx val="8"/>
              <c:layout>
                <c:manualLayout>
                  <c:x val="1.0256410256410261E-3"/>
                  <c:y val="-1.0112195763086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08B-4DB7-B72D-A7D0D8AA704C}"/>
                </c:ext>
              </c:extLst>
            </c:dLbl>
            <c:dLbl>
              <c:idx val="9"/>
              <c:layout>
                <c:manualLayout>
                  <c:x val="1.0256410256410261E-3"/>
                  <c:y val="-6.0177075741101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08B-4DB7-B72D-A7D0D8AA704C}"/>
                </c:ext>
              </c:extLst>
            </c:dLbl>
            <c:dLbl>
              <c:idx val="10"/>
              <c:layout>
                <c:manualLayout>
                  <c:x val="8.2051282051282259E-3"/>
                  <c:y val="-1.0108212952895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08B-4DB7-B72D-A7D0D8AA704C}"/>
                </c:ext>
              </c:extLst>
            </c:dLbl>
            <c:dLbl>
              <c:idx val="11"/>
              <c:layout>
                <c:manualLayout>
                  <c:x val="-2.0226852583504675E-3"/>
                  <c:y val="-1.4915132865727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1078177444704119E-2"/>
                      <c:h val="2.83302409980064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2-508B-4DB7-B72D-A7D0D8AA704C}"/>
                </c:ext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Finalidad!$B$8:$B$19</c:f>
              <c:strCache>
                <c:ptCount val="12"/>
                <c:pt idx="0">
                  <c:v>Atención a Desastres y Gestión de Riesgos</c:v>
                </c:pt>
                <c:pt idx="1">
                  <c:v>Act. Deportivas, Recreativas, Cultura y Religión</c:v>
                </c:pt>
                <c:pt idx="2">
                  <c:v>Protección Ambiental</c:v>
                </c:pt>
                <c:pt idx="3">
                  <c:v>Defensa</c:v>
                </c:pt>
                <c:pt idx="4">
                  <c:v>Servicios Públicos Generales</c:v>
                </c:pt>
                <c:pt idx="5">
                  <c:v>Asuntos Económicos</c:v>
                </c:pt>
                <c:pt idx="6">
                  <c:v>Protección Social</c:v>
                </c:pt>
                <c:pt idx="7">
                  <c:v>Salud</c:v>
                </c:pt>
                <c:pt idx="8">
                  <c:v>Urbanización y Servicios Comunitarios</c:v>
                </c:pt>
                <c:pt idx="9">
                  <c:v>Orden Público y Seguridad Ciudadana</c:v>
                </c:pt>
                <c:pt idx="10">
                  <c:v>Transacciones de la Deuda Pública</c:v>
                </c:pt>
                <c:pt idx="11">
                  <c:v>Educación</c:v>
                </c:pt>
              </c:strCache>
            </c:strRef>
          </c:cat>
          <c:val>
            <c:numRef>
              <c:f>Finalidad!$G$8:$G$19</c:f>
              <c:numCache>
                <c:formatCode>0.0%</c:formatCode>
                <c:ptCount val="12"/>
                <c:pt idx="0">
                  <c:v>1.5473343283349371E-2</c:v>
                </c:pt>
                <c:pt idx="1">
                  <c:v>1.3307785526624665E-2</c:v>
                </c:pt>
                <c:pt idx="2">
                  <c:v>1.7175471680134991E-2</c:v>
                </c:pt>
                <c:pt idx="3">
                  <c:v>1.7430141272325818E-2</c:v>
                </c:pt>
                <c:pt idx="4">
                  <c:v>6.8988606567530308E-2</c:v>
                </c:pt>
                <c:pt idx="5">
                  <c:v>7.0613641108176528E-2</c:v>
                </c:pt>
                <c:pt idx="6">
                  <c:v>9.2154877225868542E-2</c:v>
                </c:pt>
                <c:pt idx="7">
                  <c:v>9.3154498686372655E-2</c:v>
                </c:pt>
                <c:pt idx="8">
                  <c:v>0.10332309168884919</c:v>
                </c:pt>
                <c:pt idx="9">
                  <c:v>0.13515679071270237</c:v>
                </c:pt>
                <c:pt idx="10">
                  <c:v>0.13982313456689277</c:v>
                </c:pt>
                <c:pt idx="11">
                  <c:v>0.2333986176811727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508B-4DB7-B72D-A7D0D8AA7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565824"/>
        <c:axId val="69596672"/>
      </c:barChart>
      <c:catAx>
        <c:axId val="69565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s-ES" b="1"/>
                  <a:t>Finalidad</a:t>
                </a:r>
              </a:p>
            </c:rich>
          </c:tx>
          <c:layout>
            <c:manualLayout>
              <c:xMode val="edge"/>
              <c:yMode val="edge"/>
              <c:x val="0.96340448213204122"/>
              <c:y val="0.452815249383662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GT"/>
          </a:p>
        </c:txPr>
        <c:crossAx val="69596672"/>
        <c:crosses val="autoZero"/>
        <c:auto val="1"/>
        <c:lblAlgn val="ctr"/>
        <c:lblOffset val="100"/>
        <c:noMultiLvlLbl val="0"/>
      </c:catAx>
      <c:valAx>
        <c:axId val="6959667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accent6">
                  <a:lumMod val="50000"/>
                </a:schemeClr>
              </a:solidFill>
              <a:prstDash val="solid"/>
            </a:ln>
            <a:effectLst/>
          </c:spPr>
        </c:majorGridlines>
        <c:numFmt formatCode="0.0%" sourceLinked="1"/>
        <c:majorTickMark val="out"/>
        <c:minorTickMark val="none"/>
        <c:tickLblPos val="none"/>
        <c:crossAx val="69565824"/>
        <c:crosses val="max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0494391278013881"/>
          <c:y val="0.93436026111303616"/>
          <c:w val="0.2938565717746886"/>
          <c:h val="3.6586572353721342E-2"/>
        </c:manualLayout>
      </c:layout>
      <c:overlay val="0"/>
      <c:txPr>
        <a:bodyPr/>
        <a:lstStyle/>
        <a:p>
          <a:pPr>
            <a:defRPr b="1"/>
          </a:pPr>
          <a:endParaRPr lang="es-G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66" l="0.70000000000000062" r="0.70000000000000062" t="0.7500000000000066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Presupuesto 2023 y Proyecto 2024</a:t>
            </a:r>
          </a:p>
          <a:p>
            <a:pPr>
              <a:defRPr/>
            </a:pPr>
            <a:r>
              <a:rPr lang="es-ES" sz="1600"/>
              <a:t>(En millones Q.)</a:t>
            </a:r>
          </a:p>
        </c:rich>
      </c:tx>
      <c:layout>
        <c:manualLayout>
          <c:xMode val="edge"/>
          <c:yMode val="edge"/>
          <c:x val="0.20608798473569717"/>
          <c:y val="1.84254531997615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588052745911768"/>
          <c:y val="0.21482294176807776"/>
          <c:w val="0.71136730153219829"/>
          <c:h val="0.597669239715010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'Variables Macro'!$B$24:$D$24</c:f>
              <c:strCache>
                <c:ptCount val="3"/>
                <c:pt idx="0">
                  <c:v>Aprobado   2023</c:v>
                </c:pt>
                <c:pt idx="1">
                  <c:v>Vigente   2023 (*)</c:v>
                </c:pt>
                <c:pt idx="2">
                  <c:v>Recomendado 2024</c:v>
                </c:pt>
              </c:strCache>
            </c:strRef>
          </c:cat>
          <c:val>
            <c:numRef>
              <c:f>'Variables Macro'!$B$25:$D$25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E4C3-4205-B6D2-DF409AAA7A88}"/>
            </c:ext>
          </c:extLst>
        </c:ser>
        <c:ser>
          <c:idx val="2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'Variables Macro'!$B$24:$D$24</c:f>
              <c:strCache>
                <c:ptCount val="3"/>
                <c:pt idx="0">
                  <c:v>Aprobado   2023</c:v>
                </c:pt>
                <c:pt idx="1">
                  <c:v>Vigente   2023 (*)</c:v>
                </c:pt>
                <c:pt idx="2">
                  <c:v>Recomendado 2024</c:v>
                </c:pt>
              </c:strCache>
            </c:strRef>
          </c:cat>
          <c:val>
            <c:numRef>
              <c:f>'Variables Macro'!$B$27:$D$27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E4C3-4205-B6D2-DF409AAA7A88}"/>
            </c:ext>
          </c:extLst>
        </c:ser>
        <c:ser>
          <c:idx val="3"/>
          <c:order val="2"/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dk1">
                      <a:tint val="50000"/>
                      <a:satMod val="300000"/>
                    </a:schemeClr>
                  </a:gs>
                  <a:gs pos="35000">
                    <a:schemeClr val="dk1">
                      <a:tint val="37000"/>
                      <a:satMod val="300000"/>
                    </a:schemeClr>
                  </a:gs>
                  <a:gs pos="100000">
                    <a:schemeClr val="dk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4C3-4205-B6D2-DF409AAA7A88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4C3-4205-B6D2-DF409AAA7A88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4C3-4205-B6D2-DF409AAA7A88}"/>
              </c:ext>
            </c:extLst>
          </c:dPt>
          <c:dLbls>
            <c:dLbl>
              <c:idx val="0"/>
              <c:layout>
                <c:manualLayout>
                  <c:x val="-4.3230944254835084E-2"/>
                  <c:y val="-7.2968471822391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C3-4205-B6D2-DF409AAA7A88}"/>
                </c:ext>
              </c:extLst>
            </c:dLbl>
            <c:dLbl>
              <c:idx val="1"/>
              <c:layout>
                <c:manualLayout>
                  <c:x val="-5.0056882821387982E-2"/>
                  <c:y val="-6.3018225664792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C3-4205-B6D2-DF409AAA7A88}"/>
                </c:ext>
              </c:extLst>
            </c:dLbl>
            <c:dLbl>
              <c:idx val="2"/>
              <c:layout>
                <c:manualLayout>
                  <c:x val="-2.047781569965873E-2"/>
                  <c:y val="-7.1235299241190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C3-4205-B6D2-DF409AAA7A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'Variables Macro'!$B$24:$D$24</c:f>
              <c:strCache>
                <c:ptCount val="3"/>
                <c:pt idx="0">
                  <c:v>Aprobado   2023</c:v>
                </c:pt>
                <c:pt idx="1">
                  <c:v>Vigente   2023 (*)</c:v>
                </c:pt>
                <c:pt idx="2">
                  <c:v>Recomendado 2024</c:v>
                </c:pt>
              </c:strCache>
            </c:strRef>
          </c:cat>
          <c:val>
            <c:numRef>
              <c:f>'Variables Macro'!$B$28:$D$28</c:f>
              <c:numCache>
                <c:formatCode>"Q"#,##0.0</c:formatCode>
                <c:ptCount val="3"/>
                <c:pt idx="0">
                  <c:v>115443.7</c:v>
                </c:pt>
                <c:pt idx="1">
                  <c:v>118173.4</c:v>
                </c:pt>
                <c:pt idx="2">
                  <c:v>124880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C3-4205-B6D2-DF409AAA7A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9381504"/>
        <c:axId val="69272704"/>
      </c:barChart>
      <c:catAx>
        <c:axId val="693815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GT"/>
          </a:p>
        </c:txPr>
        <c:crossAx val="69272704"/>
        <c:crosses val="autoZero"/>
        <c:auto val="1"/>
        <c:lblAlgn val="ctr"/>
        <c:lblOffset val="100"/>
        <c:noMultiLvlLbl val="0"/>
      </c:catAx>
      <c:valAx>
        <c:axId val="69272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9381504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Presupuesto 2023 y Proyecto 2024,</a:t>
            </a:r>
          </a:p>
          <a:p>
            <a:pPr>
              <a:defRPr/>
            </a:pPr>
            <a:r>
              <a:rPr lang="en-US"/>
              <a:t> por Subgrupo Tipo de Gasto</a:t>
            </a:r>
          </a:p>
          <a:p>
            <a:pPr>
              <a:defRPr/>
            </a:pPr>
            <a:r>
              <a:rPr lang="en-US" sz="1200"/>
              <a:t>(En millones Q.)</a:t>
            </a:r>
          </a:p>
        </c:rich>
      </c:tx>
      <c:layout>
        <c:manualLayout>
          <c:xMode val="edge"/>
          <c:yMode val="edge"/>
          <c:x val="0.28720901473854227"/>
          <c:y val="1.9672275008177427E-2"/>
        </c:manualLayout>
      </c:layout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>
        <c:manualLayout>
          <c:layoutTarget val="inner"/>
          <c:xMode val="edge"/>
          <c:yMode val="edge"/>
          <c:x val="0.13329636079144219"/>
          <c:y val="0.14010849707616552"/>
          <c:w val="0.70410661386624918"/>
          <c:h val="0.39384885399964126"/>
        </c:manualLayout>
      </c:layout>
      <c:bar3DChart>
        <c:barDir val="col"/>
        <c:grouping val="standard"/>
        <c:varyColors val="0"/>
        <c:ser>
          <c:idx val="0"/>
          <c:order val="0"/>
          <c:tx>
            <c:v>Aprobado 2023</c:v>
          </c:tx>
          <c:spPr>
            <a:solidFill>
              <a:srgbClr val="00B0F0"/>
            </a:solidFill>
          </c:spPr>
          <c:invertIfNegative val="0"/>
          <c:cat>
            <c:strRef>
              <c:f>'Subrupo de gasto '!$A$14:$A$20</c:f>
              <c:strCache>
                <c:ptCount val="7"/>
                <c:pt idx="0">
                  <c:v>Gastos de Administración</c:v>
                </c:pt>
                <c:pt idx="1">
                  <c:v>Gastos en Desarrollo Humano</c:v>
                </c:pt>
                <c:pt idx="2">
                  <c:v>Transferencias Corrientes</c:v>
                </c:pt>
                <c:pt idx="3">
                  <c:v>Inversión Física</c:v>
                </c:pt>
                <c:pt idx="4">
                  <c:v>Transferencias de Capital</c:v>
                </c:pt>
                <c:pt idx="5">
                  <c:v>Inversión Financiera</c:v>
                </c:pt>
                <c:pt idx="6">
                  <c:v>Deuda Pública</c:v>
                </c:pt>
              </c:strCache>
            </c:strRef>
          </c:cat>
          <c:val>
            <c:numRef>
              <c:f>'Subrupo de gasto '!$B$14:$B$20</c:f>
              <c:numCache>
                <c:formatCode>"Q"#,##0.0</c:formatCode>
                <c:ptCount val="7"/>
                <c:pt idx="0">
                  <c:v>10702.3</c:v>
                </c:pt>
                <c:pt idx="1">
                  <c:v>39760.400000000001</c:v>
                </c:pt>
                <c:pt idx="2">
                  <c:v>28523.200000000001</c:v>
                </c:pt>
                <c:pt idx="3">
                  <c:v>4371.1000000000004</c:v>
                </c:pt>
                <c:pt idx="4">
                  <c:v>15925</c:v>
                </c:pt>
                <c:pt idx="5">
                  <c:v>20</c:v>
                </c:pt>
                <c:pt idx="6">
                  <c:v>16141.7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E7-4D0D-8EEA-718CF0531CB3}"/>
            </c:ext>
          </c:extLst>
        </c:ser>
        <c:ser>
          <c:idx val="1"/>
          <c:order val="1"/>
          <c:tx>
            <c:v>Vigente 2023</c:v>
          </c:tx>
          <c:spPr>
            <a:solidFill>
              <a:srgbClr val="FFC000"/>
            </a:solidFill>
          </c:spPr>
          <c:invertIfNegative val="0"/>
          <c:cat>
            <c:strRef>
              <c:f>'Subrupo de gasto '!$A$14:$A$20</c:f>
              <c:strCache>
                <c:ptCount val="7"/>
                <c:pt idx="0">
                  <c:v>Gastos de Administración</c:v>
                </c:pt>
                <c:pt idx="1">
                  <c:v>Gastos en Desarrollo Humano</c:v>
                </c:pt>
                <c:pt idx="2">
                  <c:v>Transferencias Corrientes</c:v>
                </c:pt>
                <c:pt idx="3">
                  <c:v>Inversión Física</c:v>
                </c:pt>
                <c:pt idx="4">
                  <c:v>Transferencias de Capital</c:v>
                </c:pt>
                <c:pt idx="5">
                  <c:v>Inversión Financiera</c:v>
                </c:pt>
                <c:pt idx="6">
                  <c:v>Deuda Pública</c:v>
                </c:pt>
              </c:strCache>
            </c:strRef>
          </c:cat>
          <c:val>
            <c:numRef>
              <c:f>'Subrupo de gasto '!$C$14:$C$20</c:f>
              <c:numCache>
                <c:formatCode>"Q"#,##0.0</c:formatCode>
                <c:ptCount val="7"/>
                <c:pt idx="0">
                  <c:v>11055.4</c:v>
                </c:pt>
                <c:pt idx="1">
                  <c:v>39313.5</c:v>
                </c:pt>
                <c:pt idx="2">
                  <c:v>29760</c:v>
                </c:pt>
                <c:pt idx="3">
                  <c:v>5607.4</c:v>
                </c:pt>
                <c:pt idx="4">
                  <c:v>16275.1</c:v>
                </c:pt>
                <c:pt idx="5">
                  <c:v>20.3</c:v>
                </c:pt>
                <c:pt idx="6">
                  <c:v>16141.7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E7-4D0D-8EEA-718CF0531CB3}"/>
            </c:ext>
          </c:extLst>
        </c:ser>
        <c:ser>
          <c:idx val="3"/>
          <c:order val="2"/>
          <c:tx>
            <c:v>Recomendado 2024</c:v>
          </c:tx>
          <c:spPr>
            <a:solidFill>
              <a:srgbClr val="FFFF00"/>
            </a:solidFill>
          </c:spPr>
          <c:invertIfNegative val="0"/>
          <c:cat>
            <c:strRef>
              <c:f>'Subrupo de gasto '!$A$14:$A$20</c:f>
              <c:strCache>
                <c:ptCount val="7"/>
                <c:pt idx="0">
                  <c:v>Gastos de Administración</c:v>
                </c:pt>
                <c:pt idx="1">
                  <c:v>Gastos en Desarrollo Humano</c:v>
                </c:pt>
                <c:pt idx="2">
                  <c:v>Transferencias Corrientes</c:v>
                </c:pt>
                <c:pt idx="3">
                  <c:v>Inversión Física</c:v>
                </c:pt>
                <c:pt idx="4">
                  <c:v>Transferencias de Capital</c:v>
                </c:pt>
                <c:pt idx="5">
                  <c:v>Inversión Financiera</c:v>
                </c:pt>
                <c:pt idx="6">
                  <c:v>Deuda Pública</c:v>
                </c:pt>
              </c:strCache>
            </c:strRef>
          </c:cat>
          <c:val>
            <c:numRef>
              <c:f>'Subrupo de gasto '!$E$14:$E$20</c:f>
              <c:numCache>
                <c:formatCode>"Q"#,##0.0</c:formatCode>
                <c:ptCount val="7"/>
                <c:pt idx="0">
                  <c:v>11230.7</c:v>
                </c:pt>
                <c:pt idx="1">
                  <c:v>41194.1</c:v>
                </c:pt>
                <c:pt idx="2">
                  <c:v>28720</c:v>
                </c:pt>
                <c:pt idx="3">
                  <c:v>5539.1</c:v>
                </c:pt>
                <c:pt idx="4">
                  <c:v>17397.7</c:v>
                </c:pt>
                <c:pt idx="5">
                  <c:v>20</c:v>
                </c:pt>
                <c:pt idx="6">
                  <c:v>20778.400000000001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E7-4D0D-8EEA-718CF0531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911296"/>
        <c:axId val="69912832"/>
        <c:axId val="68951552"/>
      </c:bar3DChart>
      <c:catAx>
        <c:axId val="6991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GT"/>
          </a:p>
        </c:txPr>
        <c:crossAx val="69912832"/>
        <c:crosses val="autoZero"/>
        <c:auto val="1"/>
        <c:lblAlgn val="ctr"/>
        <c:lblOffset val="100"/>
        <c:noMultiLvlLbl val="0"/>
      </c:catAx>
      <c:valAx>
        <c:axId val="69912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Millones Q.</a:t>
                </a:r>
              </a:p>
            </c:rich>
          </c:tx>
          <c:layout>
            <c:manualLayout>
              <c:xMode val="edge"/>
              <c:yMode val="edge"/>
              <c:x val="1.6607359176256861E-3"/>
              <c:y val="0.2353001619478417"/>
            </c:manualLayout>
          </c:layout>
          <c:overlay val="0"/>
        </c:title>
        <c:numFmt formatCode="&quot;Q&quot;#,##0.0" sourceLinked="1"/>
        <c:majorTickMark val="out"/>
        <c:minorTickMark val="none"/>
        <c:tickLblPos val="nextTo"/>
        <c:spPr>
          <a:solidFill>
            <a:srgbClr val="F79646">
              <a:lumMod val="20000"/>
              <a:lumOff val="80000"/>
            </a:srgbClr>
          </a:solidFill>
        </c:spPr>
        <c:txPr>
          <a:bodyPr/>
          <a:lstStyle/>
          <a:p>
            <a:pPr>
              <a:defRPr b="1"/>
            </a:pPr>
            <a:endParaRPr lang="es-GT"/>
          </a:p>
        </c:txPr>
        <c:crossAx val="69911296"/>
        <c:crosses val="autoZero"/>
        <c:crossBetween val="between"/>
      </c:valAx>
      <c:serAx>
        <c:axId val="6895155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CC0000"/>
                </a:solidFill>
                <a:latin typeface="Calibri"/>
                <a:ea typeface="Calibri"/>
                <a:cs typeface="Calibri"/>
              </a:defRPr>
            </a:pPr>
            <a:endParaRPr lang="es-GT"/>
          </a:p>
        </c:txPr>
        <c:crossAx val="69912832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es-GT"/>
          </a:p>
        </c:txPr>
      </c:dTable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750405988402574"/>
          <c:y val="0.6818915939120318"/>
          <c:w val="0.48016113971330565"/>
          <c:h val="3.9460865264181584E-2"/>
        </c:manualLayout>
      </c:layout>
      <c:overlay val="0"/>
      <c:txPr>
        <a:bodyPr/>
        <a:lstStyle/>
        <a:p>
          <a:pPr>
            <a:defRPr b="1"/>
          </a:pPr>
          <a:endParaRPr lang="es-G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Proyecto de Presupuesto 2024,</a:t>
            </a:r>
          </a:p>
          <a:p>
            <a:pPr>
              <a:defRPr/>
            </a:pPr>
            <a:r>
              <a:rPr lang="es-ES"/>
              <a:t>por Tipo de Gasto</a:t>
            </a:r>
          </a:p>
          <a:p>
            <a:pPr>
              <a:defRPr/>
            </a:pPr>
            <a:r>
              <a:rPr lang="es-ES" sz="1100"/>
              <a:t>(En</a:t>
            </a:r>
            <a:r>
              <a:rPr lang="es-ES" sz="1100" baseline="0"/>
              <a:t> millones Q.)</a:t>
            </a:r>
            <a:endParaRPr lang="es-ES" sz="1100"/>
          </a:p>
        </c:rich>
      </c:tx>
      <c:layout>
        <c:manualLayout>
          <c:xMode val="edge"/>
          <c:yMode val="edge"/>
          <c:x val="0.28073274026587386"/>
          <c:y val="1.2799714373938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53267025832297"/>
          <c:y val="0.17709259688127443"/>
          <c:w val="0.83472974132595601"/>
          <c:h val="0.6656094642581567"/>
        </c:manualLayout>
      </c:layout>
      <c:bubbleChart>
        <c:varyColors val="0"/>
        <c:ser>
          <c:idx val="0"/>
          <c:order val="0"/>
          <c:tx>
            <c:v>Recomendado 2022</c:v>
          </c:tx>
          <c:spPr>
            <a:solidFill>
              <a:srgbClr val="F79646">
                <a:lumMod val="20000"/>
                <a:lumOff val="80000"/>
              </a:srgbClr>
            </a:solidFill>
          </c:spPr>
          <c:invertIfNegative val="0"/>
          <c:dPt>
            <c:idx val="0"/>
            <c:invertIfNegative val="0"/>
            <c:bubble3D val="1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F06-4E49-82F1-E7830C881483}"/>
              </c:ext>
            </c:extLst>
          </c:dPt>
          <c:dPt>
            <c:idx val="1"/>
            <c:invertIfNegative val="0"/>
            <c:bubble3D val="1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2F06-4E49-82F1-E7830C881483}"/>
              </c:ext>
            </c:extLst>
          </c:dPt>
          <c:dPt>
            <c:idx val="2"/>
            <c:invertIfNegative val="0"/>
            <c:bubble3D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F06-4E49-82F1-E7830C881483}"/>
              </c:ext>
            </c:extLst>
          </c:dPt>
          <c:dLbls>
            <c:dLbl>
              <c:idx val="0"/>
              <c:layout>
                <c:manualLayout>
                  <c:x val="-0.30506065039313163"/>
                  <c:y val="-9.216404446619314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GT"/>
                </a:p>
              </c:txPr>
              <c:dLblPos val="r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06-4E49-82F1-E7830C881483}"/>
                </c:ext>
              </c:extLst>
            </c:dLbl>
            <c:dLbl>
              <c:idx val="1"/>
              <c:layout>
                <c:manualLayout>
                  <c:x val="-0.32599230405933782"/>
                  <c:y val="-0.11948490813648296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GT"/>
                </a:p>
              </c:txPr>
              <c:dLblPos val="r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06-4E49-82F1-E7830C881483}"/>
                </c:ext>
              </c:extLst>
            </c:dLbl>
            <c:dLbl>
              <c:idx val="2"/>
              <c:layout>
                <c:manualLayout>
                  <c:x val="-9.2934135445458713E-2"/>
                  <c:y val="-0.1488966728423665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GT"/>
                </a:p>
              </c:txPr>
              <c:dLblPos val="r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06-4E49-82F1-E7830C88148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GT"/>
              </a:p>
            </c:txPr>
            <c:dLblPos val="t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'Subrupo de gasto '!$A$6:$A$8</c:f>
              <c:strCache>
                <c:ptCount val="3"/>
                <c:pt idx="0">
                  <c:v>Funcionamiento</c:v>
                </c:pt>
                <c:pt idx="1">
                  <c:v>Inversión</c:v>
                </c:pt>
                <c:pt idx="2">
                  <c:v>Deuda Pública</c:v>
                </c:pt>
              </c:strCache>
            </c:strRef>
          </c:xVal>
          <c:yVal>
            <c:numRef>
              <c:f>'Subrupo de gasto '!$E$6:$E$8</c:f>
              <c:numCache>
                <c:formatCode>"Q"#,##0.0</c:formatCode>
                <c:ptCount val="3"/>
                <c:pt idx="0">
                  <c:v>81144.800000000003</c:v>
                </c:pt>
                <c:pt idx="1">
                  <c:v>22956.800000000003</c:v>
                </c:pt>
                <c:pt idx="2">
                  <c:v>20778.400000000001</c:v>
                </c:pt>
              </c:numCache>
            </c:numRef>
          </c:yVal>
          <c:bubbleSize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bubbleSize>
          <c:bubble3D val="1"/>
          <c:extLst>
            <c:ext xmlns:c16="http://schemas.microsoft.com/office/drawing/2014/chart" uri="{C3380CC4-5D6E-409C-BE32-E72D297353CC}">
              <c16:uniqueId val="{00000006-2F06-4E49-82F1-E7830C881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70005120"/>
        <c:axId val="70006656"/>
      </c:bubbleChart>
      <c:valAx>
        <c:axId val="7000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GT"/>
          </a:p>
        </c:txPr>
        <c:crossAx val="70006656"/>
        <c:crosses val="autoZero"/>
        <c:crossBetween val="midCat"/>
      </c:valAx>
      <c:valAx>
        <c:axId val="70006656"/>
        <c:scaling>
          <c:orientation val="minMax"/>
        </c:scaling>
        <c:delete val="0"/>
        <c:axPos val="l"/>
        <c:majorGridlines/>
        <c:numFmt formatCode="&quot;Q&quot;#,##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GT"/>
          </a:p>
        </c:txPr>
        <c:crossAx val="70005120"/>
        <c:crosses val="autoZero"/>
        <c:crossBetween val="midCat"/>
      </c:valAx>
      <c:spPr>
        <a:solidFill>
          <a:schemeClr val="accent3">
            <a:lumMod val="20000"/>
            <a:lumOff val="80000"/>
          </a:schemeClr>
        </a:solidFill>
        <a:ln>
          <a:solidFill>
            <a:srgbClr val="EEECE1">
              <a:lumMod val="50000"/>
            </a:srgbClr>
          </a:solidFill>
        </a:ln>
        <a:scene3d>
          <a:camera prst="orthographicFront"/>
          <a:lightRig rig="threePt" dir="t"/>
        </a:scene3d>
        <a:sp3d>
          <a:bevelB h="50800"/>
        </a:sp3d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Proyecto de Presupuesto 2024,</a:t>
            </a:r>
          </a:p>
          <a:p>
            <a:pPr>
              <a:defRPr/>
            </a:pPr>
            <a:r>
              <a:rPr lang="es-ES"/>
              <a:t>por Tipo de Gasto</a:t>
            </a:r>
          </a:p>
          <a:p>
            <a:pPr>
              <a:defRPr/>
            </a:pPr>
            <a:r>
              <a:rPr lang="es-ES" sz="1100"/>
              <a:t>(En</a:t>
            </a:r>
            <a:r>
              <a:rPr lang="es-ES" sz="1100" baseline="0"/>
              <a:t> millones Q.)</a:t>
            </a:r>
            <a:endParaRPr lang="es-ES" sz="1100"/>
          </a:p>
        </c:rich>
      </c:tx>
      <c:layout>
        <c:manualLayout>
          <c:xMode val="edge"/>
          <c:yMode val="edge"/>
          <c:x val="0.28073274026587386"/>
          <c:y val="1.2799714373938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44330641859917"/>
          <c:y val="0.1770926281912214"/>
          <c:w val="0.83472974132595601"/>
          <c:h val="0.66560946425815715"/>
        </c:manualLayout>
      </c:layout>
      <c:bubbleChart>
        <c:varyColors val="0"/>
        <c:ser>
          <c:idx val="0"/>
          <c:order val="0"/>
          <c:tx>
            <c:v>Recomendado 2022</c:v>
          </c:tx>
          <c:spPr>
            <a:solidFill>
              <a:srgbClr val="F79646">
                <a:lumMod val="20000"/>
                <a:lumOff val="80000"/>
              </a:srgb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66FF33"/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DC7D-4993-BF35-A967EBBE8736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7D-4993-BF35-A967EBBE873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DC7D-4993-BF35-A967EBBE8736}"/>
              </c:ext>
            </c:extLst>
          </c:dPt>
          <c:dLbls>
            <c:dLbl>
              <c:idx val="0"/>
              <c:layout>
                <c:manualLayout>
                  <c:x val="-0.30695991284819613"/>
                  <c:y val="-8.806328017853670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GT"/>
                </a:p>
              </c:txPr>
              <c:dLblPos val="r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7D-4993-BF35-A967EBBE8736}"/>
                </c:ext>
              </c:extLst>
            </c:dLbl>
            <c:dLbl>
              <c:idx val="1"/>
              <c:layout>
                <c:manualLayout>
                  <c:x val="-0.27879466394134506"/>
                  <c:y val="-8.5171182646286855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GT"/>
                </a:p>
              </c:txPr>
              <c:dLblPos val="r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7D-4993-BF35-A967EBBE8736}"/>
                </c:ext>
              </c:extLst>
            </c:dLbl>
            <c:dLbl>
              <c:idx val="2"/>
              <c:layout>
                <c:manualLayout>
                  <c:x val="-0.16766373229894935"/>
                  <c:y val="-0.1121319669600126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GT"/>
                </a:p>
              </c:txPr>
              <c:dLblPos val="r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7D-4993-BF35-A967EBBE873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GT"/>
              </a:p>
            </c:txPr>
            <c:dLblPos val="t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'Subrupo de gasto '!$A$6:$A$8</c:f>
              <c:strCache>
                <c:ptCount val="3"/>
                <c:pt idx="0">
                  <c:v>Funcionamiento</c:v>
                </c:pt>
                <c:pt idx="1">
                  <c:v>Inversión</c:v>
                </c:pt>
                <c:pt idx="2">
                  <c:v>Deuda Pública</c:v>
                </c:pt>
              </c:strCache>
            </c:strRef>
          </c:xVal>
          <c:yVal>
            <c:numRef>
              <c:f>'Subrupo de gasto '!$E$6:$E$8</c:f>
              <c:numCache>
                <c:formatCode>"Q"#,##0.0</c:formatCode>
                <c:ptCount val="3"/>
                <c:pt idx="0">
                  <c:v>81144.800000000003</c:v>
                </c:pt>
                <c:pt idx="1">
                  <c:v>22956.800000000003</c:v>
                </c:pt>
                <c:pt idx="2">
                  <c:v>20778.400000000001</c:v>
                </c:pt>
              </c:numCache>
            </c:numRef>
          </c:yVal>
          <c:bubbleSize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3-DC7D-4993-BF35-A967EBBE8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70030080"/>
        <c:axId val="70031616"/>
      </c:bubbleChart>
      <c:valAx>
        <c:axId val="7003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GT"/>
          </a:p>
        </c:txPr>
        <c:crossAx val="70031616"/>
        <c:crosses val="autoZero"/>
        <c:crossBetween val="midCat"/>
      </c:valAx>
      <c:valAx>
        <c:axId val="70031616"/>
        <c:scaling>
          <c:orientation val="minMax"/>
        </c:scaling>
        <c:delete val="0"/>
        <c:axPos val="l"/>
        <c:majorGridlines/>
        <c:numFmt formatCode="&quot;Q&quot;#,##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GT"/>
          </a:p>
        </c:txPr>
        <c:crossAx val="7003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rgbClr val="EEECE1">
              <a:lumMod val="50000"/>
            </a:srgbClr>
          </a:solidFill>
        </a:ln>
        <a:scene3d>
          <a:camera prst="orthographicFront"/>
          <a:lightRig rig="threePt" dir="t"/>
        </a:scene3d>
        <a:sp3d>
          <a:bevelB h="50800"/>
        </a:sp3d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577" l="0.70000000000000062" r="0.70000000000000062" t="0.75000000000000577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Proyecto de Presupuesto 2024,</a:t>
            </a:r>
          </a:p>
          <a:p>
            <a:pPr>
              <a:defRPr/>
            </a:pPr>
            <a:r>
              <a:rPr lang="es-ES"/>
              <a:t>por Tipo de Gasto</a:t>
            </a:r>
          </a:p>
          <a:p>
            <a:pPr>
              <a:defRPr/>
            </a:pPr>
            <a:r>
              <a:rPr lang="es-ES" sz="1100"/>
              <a:t>(En</a:t>
            </a:r>
            <a:r>
              <a:rPr lang="es-ES" sz="1100" baseline="0"/>
              <a:t> millones Q.)</a:t>
            </a:r>
            <a:endParaRPr lang="es-ES" sz="1100"/>
          </a:p>
        </c:rich>
      </c:tx>
      <c:layout>
        <c:manualLayout>
          <c:xMode val="edge"/>
          <c:yMode val="edge"/>
          <c:x val="0.27876617192762787"/>
          <c:y val="5.44677319746804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279995973954584"/>
          <c:y val="0.16238671452833101"/>
          <c:w val="0.67206729689762235"/>
          <c:h val="0.83761328547166858"/>
        </c:manualLayout>
      </c:layout>
      <c:doughnutChart>
        <c:varyColors val="1"/>
        <c:ser>
          <c:idx val="0"/>
          <c:order val="0"/>
          <c:tx>
            <c:v>Recomendado 2022</c:v>
          </c:tx>
          <c:spPr>
            <a:solidFill>
              <a:srgbClr val="F79646">
                <a:lumMod val="20000"/>
                <a:lumOff val="80000"/>
              </a:srgbClr>
            </a:solidFill>
            <a:ln>
              <a:solidFill>
                <a:srgbClr val="EEECE1">
                  <a:lumMod val="50000"/>
                </a:srgbClr>
              </a:solidFill>
            </a:ln>
          </c:spPr>
          <c:explosion val="25"/>
          <c:dPt>
            <c:idx val="0"/>
            <c:bubble3D val="0"/>
            <c:spPr>
              <a:solidFill>
                <a:srgbClr val="66CCFF"/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880A-4E8D-B103-8169DFA58FDF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80A-4E8D-B103-8169DFA58FDF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880A-4E8D-B103-8169DFA58FDF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GT"/>
                </a:p>
              </c:txPr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0A-4E8D-B103-8169DFA58FDF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GT"/>
                </a:p>
              </c:txPr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0A-4E8D-B103-8169DFA58FDF}"/>
                </c:ext>
              </c:extLst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GT"/>
                </a:p>
              </c:txPr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0A-4E8D-B103-8169DFA58FD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GT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'Subrupo de gasto '!$A$6:$A$8</c:f>
              <c:strCache>
                <c:ptCount val="3"/>
                <c:pt idx="0">
                  <c:v>Funcionamiento</c:v>
                </c:pt>
                <c:pt idx="1">
                  <c:v>Inversión</c:v>
                </c:pt>
                <c:pt idx="2">
                  <c:v>Deuda Pública</c:v>
                </c:pt>
              </c:strCache>
            </c:strRef>
          </c:cat>
          <c:val>
            <c:numRef>
              <c:f>'Subrupo de gasto '!$E$6:$E$8</c:f>
              <c:numCache>
                <c:formatCode>"Q"#,##0.0</c:formatCode>
                <c:ptCount val="3"/>
                <c:pt idx="0">
                  <c:v>81144.800000000003</c:v>
                </c:pt>
                <c:pt idx="1">
                  <c:v>22956.800000000003</c:v>
                </c:pt>
                <c:pt idx="2">
                  <c:v>20778.400000000001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0A-4E8D-B103-8169DFA58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scene3d>
          <a:camera prst="orthographicFront"/>
          <a:lightRig rig="threePt" dir="t"/>
        </a:scene3d>
        <a:sp3d>
          <a:bevelB h="50800"/>
        </a:sp3d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Presupuesto 2023 y Proyecto 2024, </a:t>
            </a:r>
          </a:p>
          <a:p>
            <a:pPr>
              <a:defRPr/>
            </a:pPr>
            <a:r>
              <a:rPr lang="es-ES"/>
              <a:t>por fuente agregada de financiamiento</a:t>
            </a:r>
          </a:p>
          <a:p>
            <a:pPr>
              <a:defRPr/>
            </a:pPr>
            <a:r>
              <a:rPr lang="es-ES" sz="1200"/>
              <a:t>(En millones Q.)</a:t>
            </a:r>
          </a:p>
        </c:rich>
      </c:tx>
      <c:layout>
        <c:manualLayout>
          <c:xMode val="edge"/>
          <c:yMode val="edge"/>
          <c:x val="0.28237885586882794"/>
          <c:y val="1.62600760314213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309048062540813"/>
          <c:y val="0.17635815096066729"/>
          <c:w val="0.77719625772585421"/>
          <c:h val="0.53853167820214642"/>
        </c:manualLayout>
      </c:layout>
      <c:barChart>
        <c:barDir val="col"/>
        <c:grouping val="clustered"/>
        <c:varyColors val="0"/>
        <c:ser>
          <c:idx val="0"/>
          <c:order val="0"/>
          <c:tx>
            <c:v>Aprobado 2023</c:v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Financiamiento!$B$9:$B$15</c:f>
              <c:strCache>
                <c:ptCount val="7"/>
                <c:pt idx="0">
                  <c:v>Recursos del Tesoro</c:v>
                </c:pt>
                <c:pt idx="1">
                  <c:v>Afectación Específica</c:v>
                </c:pt>
                <c:pt idx="2">
                  <c:v>Recursos Propios</c:v>
                </c:pt>
                <c:pt idx="3">
                  <c:v>Crédito Interno</c:v>
                </c:pt>
                <c:pt idx="4">
                  <c:v>Crédito Externo</c:v>
                </c:pt>
                <c:pt idx="5">
                  <c:v>Donaciones Externas</c:v>
                </c:pt>
                <c:pt idx="6">
                  <c:v>Donaciones Internas</c:v>
                </c:pt>
              </c:strCache>
            </c:strRef>
          </c:cat>
          <c:val>
            <c:numRef>
              <c:f>Financiamiento!$C$9:$C$15</c:f>
              <c:numCache>
                <c:formatCode>"Q"#,##0.0</c:formatCode>
                <c:ptCount val="7"/>
                <c:pt idx="0">
                  <c:v>68195.8</c:v>
                </c:pt>
                <c:pt idx="1">
                  <c:v>29684.6</c:v>
                </c:pt>
                <c:pt idx="2">
                  <c:v>1594.2</c:v>
                </c:pt>
                <c:pt idx="3">
                  <c:v>12775.1</c:v>
                </c:pt>
                <c:pt idx="4">
                  <c:v>3096.7</c:v>
                </c:pt>
                <c:pt idx="5">
                  <c:v>83.9</c:v>
                </c:pt>
                <c:pt idx="6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4-4FB2-90E5-292C33083E15}"/>
            </c:ext>
          </c:extLst>
        </c:ser>
        <c:ser>
          <c:idx val="1"/>
          <c:order val="1"/>
          <c:tx>
            <c:v>Vigente 2023</c:v>
          </c:tx>
          <c:spPr>
            <a:gradFill rotWithShape="1">
              <a:gsLst>
                <a:gs pos="0">
                  <a:srgbClr val="92D050"/>
                </a:gs>
                <a:gs pos="80000">
                  <a:srgbClr val="92D050"/>
                </a:gs>
                <a:gs pos="100000">
                  <a:srgbClr val="92D050"/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Financiamiento!$B$9:$B$15</c:f>
              <c:strCache>
                <c:ptCount val="7"/>
                <c:pt idx="0">
                  <c:v>Recursos del Tesoro</c:v>
                </c:pt>
                <c:pt idx="1">
                  <c:v>Afectación Específica</c:v>
                </c:pt>
                <c:pt idx="2">
                  <c:v>Recursos Propios</c:v>
                </c:pt>
                <c:pt idx="3">
                  <c:v>Crédito Interno</c:v>
                </c:pt>
                <c:pt idx="4">
                  <c:v>Crédito Externo</c:v>
                </c:pt>
                <c:pt idx="5">
                  <c:v>Donaciones Externas</c:v>
                </c:pt>
                <c:pt idx="6">
                  <c:v>Donaciones Internas</c:v>
                </c:pt>
              </c:strCache>
            </c:strRef>
          </c:cat>
          <c:val>
            <c:numRef>
              <c:f>Financiamiento!$D$9:$D$15</c:f>
              <c:numCache>
                <c:formatCode>"Q"#,##0.0</c:formatCode>
                <c:ptCount val="7"/>
                <c:pt idx="0">
                  <c:v>72150.7</c:v>
                </c:pt>
                <c:pt idx="1">
                  <c:v>28803</c:v>
                </c:pt>
                <c:pt idx="2">
                  <c:v>1627.2</c:v>
                </c:pt>
                <c:pt idx="3">
                  <c:v>5473.7</c:v>
                </c:pt>
                <c:pt idx="4">
                  <c:v>9991.5</c:v>
                </c:pt>
                <c:pt idx="5">
                  <c:v>117.9</c:v>
                </c:pt>
                <c:pt idx="6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44-4FB2-90E5-292C33083E15}"/>
            </c:ext>
          </c:extLst>
        </c:ser>
        <c:ser>
          <c:idx val="3"/>
          <c:order val="2"/>
          <c:tx>
            <c:v>Recomendado 2024</c:v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Financiamiento!$B$9:$B$15</c:f>
              <c:strCache>
                <c:ptCount val="7"/>
                <c:pt idx="0">
                  <c:v>Recursos del Tesoro</c:v>
                </c:pt>
                <c:pt idx="1">
                  <c:v>Afectación Específica</c:v>
                </c:pt>
                <c:pt idx="2">
                  <c:v>Recursos Propios</c:v>
                </c:pt>
                <c:pt idx="3">
                  <c:v>Crédito Interno</c:v>
                </c:pt>
                <c:pt idx="4">
                  <c:v>Crédito Externo</c:v>
                </c:pt>
                <c:pt idx="5">
                  <c:v>Donaciones Externas</c:v>
                </c:pt>
                <c:pt idx="6">
                  <c:v>Donaciones Internas</c:v>
                </c:pt>
              </c:strCache>
            </c:strRef>
          </c:cat>
          <c:val>
            <c:numRef>
              <c:f>Financiamiento!$F$9:$F$15</c:f>
              <c:numCache>
                <c:formatCode>"Q"#,##0.0</c:formatCode>
                <c:ptCount val="7"/>
                <c:pt idx="0">
                  <c:v>75768.7</c:v>
                </c:pt>
                <c:pt idx="1">
                  <c:v>33737.599999999999</c:v>
                </c:pt>
                <c:pt idx="2">
                  <c:v>1607.3</c:v>
                </c:pt>
                <c:pt idx="3">
                  <c:v>10587.2</c:v>
                </c:pt>
                <c:pt idx="4">
                  <c:v>3084.8</c:v>
                </c:pt>
                <c:pt idx="5">
                  <c:v>81.8</c:v>
                </c:pt>
                <c:pt idx="6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44-4FB2-90E5-292C33083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98400"/>
        <c:axId val="70219264"/>
      </c:barChart>
      <c:catAx>
        <c:axId val="7019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219264"/>
        <c:crosses val="autoZero"/>
        <c:auto val="1"/>
        <c:lblAlgn val="ctr"/>
        <c:lblOffset val="100"/>
        <c:noMultiLvlLbl val="0"/>
      </c:catAx>
      <c:valAx>
        <c:axId val="70219264"/>
        <c:scaling>
          <c:orientation val="minMax"/>
        </c:scaling>
        <c:delete val="0"/>
        <c:axPos val="l"/>
        <c:majorGridlines/>
        <c:numFmt formatCode="&quot;Q&quot;#,##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GT"/>
          </a:p>
        </c:txPr>
        <c:crossAx val="7019840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1"/>
            </a:pPr>
            <a:endParaRPr lang="es-GT"/>
          </a:p>
        </c:txPr>
      </c:dTable>
      <c:spPr>
        <a:solidFill>
          <a:srgbClr val="FFFBFF"/>
        </a:solidFill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Proyecto 2024, por fuente agregada de  financiamiento</a:t>
            </a:r>
          </a:p>
          <a:p>
            <a:pPr>
              <a:defRPr/>
            </a:pPr>
            <a:r>
              <a:rPr lang="es-ES"/>
              <a:t>(En millones Q. y porcentaje)</a:t>
            </a:r>
          </a:p>
        </c:rich>
      </c:tx>
      <c:layout>
        <c:manualLayout>
          <c:xMode val="edge"/>
          <c:yMode val="edge"/>
          <c:x val="0.17063699802029891"/>
          <c:y val="3.372530736289549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247767237286464"/>
          <c:y val="0.25113827876778561"/>
          <c:w val="0.65770078740158622"/>
          <c:h val="0.68623739181362042"/>
        </c:manualLayout>
      </c:layout>
      <c:doughnutChart>
        <c:varyColors val="1"/>
        <c:ser>
          <c:idx val="0"/>
          <c:order val="0"/>
          <c:tx>
            <c:v>Recomendado 2018</c:v>
          </c:tx>
          <c:explosion val="25"/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2277-4DFF-8D90-467BE2392240}"/>
              </c:ext>
            </c:extLst>
          </c:dPt>
          <c:dPt>
            <c:idx val="1"/>
            <c:bubble3D val="0"/>
            <c:spPr>
              <a:solidFill>
                <a:srgbClr val="FFFFCC"/>
              </a:solidFill>
            </c:spPr>
            <c:extLst>
              <c:ext xmlns:c16="http://schemas.microsoft.com/office/drawing/2014/chart" uri="{C3380CC4-5D6E-409C-BE32-E72D297353CC}">
                <c16:uniqueId val="{00000001-2277-4DFF-8D90-467BE2392240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2277-4DFF-8D90-467BE2392240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277-4DFF-8D90-467BE2392240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2277-4DFF-8D90-467BE2392240}"/>
              </c:ext>
            </c:extLst>
          </c:dPt>
          <c:dLbls>
            <c:dLbl>
              <c:idx val="0"/>
              <c:layout>
                <c:manualLayout>
                  <c:x val="3.6405005688282588E-2"/>
                  <c:y val="0.30787448194198369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77-4DFF-8D90-467BE2392240}"/>
                </c:ext>
              </c:extLst>
            </c:dLbl>
            <c:dLbl>
              <c:idx val="1"/>
              <c:layout>
                <c:manualLayout>
                  <c:x val="-0.18373724615481238"/>
                  <c:y val="6.4018871530934524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77-4DFF-8D90-467BE2392240}"/>
                </c:ext>
              </c:extLst>
            </c:dLbl>
            <c:dLbl>
              <c:idx val="2"/>
              <c:layout>
                <c:manualLayout>
                  <c:x val="-0.15225497836661203"/>
                  <c:y val="-9.473060982830071E-3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77-4DFF-8D90-467BE2392240}"/>
                </c:ext>
              </c:extLst>
            </c:dLbl>
            <c:dLbl>
              <c:idx val="3"/>
              <c:layout>
                <c:manualLayout>
                  <c:x val="-0.18657565415244756"/>
                  <c:y val="-5.2101835405565407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77-4DFF-8D90-467BE2392240}"/>
                </c:ext>
              </c:extLst>
            </c:dLbl>
            <c:dLbl>
              <c:idx val="4"/>
              <c:layout>
                <c:manualLayout>
                  <c:x val="-0.15017064846416384"/>
                  <c:y val="-9.9467140319715805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77-4DFF-8D90-467BE2392240}"/>
                </c:ext>
              </c:extLst>
            </c:dLbl>
            <c:dLbl>
              <c:idx val="5"/>
              <c:layout>
                <c:manualLayout>
                  <c:x val="0.20705346985210668"/>
                  <c:y val="-5.9207004097844823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77-4DFF-8D90-467BE2392240}"/>
                </c:ext>
              </c:extLst>
            </c:dLbl>
            <c:dLbl>
              <c:idx val="6"/>
              <c:layout>
                <c:manualLayout>
                  <c:x val="1.8202502844141082E-2"/>
                  <c:y val="-0.11130846654825341"/>
                </c:manualLayout>
              </c:layout>
              <c:numFmt formatCode="0.0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GT"/>
                </a:p>
              </c:txPr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77-4DFF-8D90-467BE239224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GT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Financiamiento!$B$9:$B$15</c:f>
              <c:strCache>
                <c:ptCount val="7"/>
                <c:pt idx="0">
                  <c:v>Recursos del Tesoro</c:v>
                </c:pt>
                <c:pt idx="1">
                  <c:v>Afectación Específica</c:v>
                </c:pt>
                <c:pt idx="2">
                  <c:v>Recursos Propios</c:v>
                </c:pt>
                <c:pt idx="3">
                  <c:v>Crédito Interno</c:v>
                </c:pt>
                <c:pt idx="4">
                  <c:v>Crédito Externo</c:v>
                </c:pt>
                <c:pt idx="5">
                  <c:v>Donaciones Externas</c:v>
                </c:pt>
                <c:pt idx="6">
                  <c:v>Donaciones Internas</c:v>
                </c:pt>
              </c:strCache>
            </c:strRef>
          </c:cat>
          <c:val>
            <c:numRef>
              <c:f>Financiamiento!$F$9:$F$15</c:f>
              <c:numCache>
                <c:formatCode>"Q"#,##0.0</c:formatCode>
                <c:ptCount val="7"/>
                <c:pt idx="0">
                  <c:v>75768.7</c:v>
                </c:pt>
                <c:pt idx="1">
                  <c:v>33737.599999999999</c:v>
                </c:pt>
                <c:pt idx="2">
                  <c:v>1607.3</c:v>
                </c:pt>
                <c:pt idx="3">
                  <c:v>10587.2</c:v>
                </c:pt>
                <c:pt idx="4">
                  <c:v>3084.8</c:v>
                </c:pt>
                <c:pt idx="5">
                  <c:v>81.8</c:v>
                </c:pt>
                <c:pt idx="6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77-4DFF-8D90-467BE2392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Presupuesto de Egresos 2023 y Proyecto 2024, por Institución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(En porcentaje)</a:t>
            </a:r>
          </a:p>
        </c:rich>
      </c:tx>
      <c:layout>
        <c:manualLayout>
          <c:xMode val="edge"/>
          <c:yMode val="edge"/>
          <c:x val="0.28576950608446688"/>
          <c:y val="1.110465618585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4371065927381881"/>
          <c:y val="9.1794062420043412E-2"/>
          <c:w val="0.4769995090038649"/>
          <c:h val="0.83323043547466513"/>
        </c:manualLayout>
      </c:layout>
      <c:barChart>
        <c:barDir val="bar"/>
        <c:grouping val="clustered"/>
        <c:varyColors val="0"/>
        <c:ser>
          <c:idx val="5"/>
          <c:order val="0"/>
          <c:tx>
            <c:v>Aprobado 2023</c:v>
          </c:tx>
          <c:spPr>
            <a:solidFill>
              <a:srgbClr val="CC99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0"/>
                  <c:y val="7.83771317499839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7C-4D39-8531-424E782C8208}"/>
                </c:ext>
              </c:extLst>
            </c:dLbl>
            <c:dLbl>
              <c:idx val="2"/>
              <c:layout>
                <c:manualLayout>
                  <c:x val="2.6356588664653811E-3"/>
                  <c:y val="4.70262790499909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7C-4D39-8531-424E782C8208}"/>
                </c:ext>
              </c:extLst>
            </c:dLbl>
            <c:dLbl>
              <c:idx val="3"/>
              <c:layout>
                <c:manualLayout>
                  <c:x val="0"/>
                  <c:y val="7.83771317499839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7C-4D39-8531-424E782C8208}"/>
                </c:ext>
              </c:extLst>
            </c:dLbl>
            <c:dLbl>
              <c:idx val="4"/>
              <c:layout>
                <c:manualLayout>
                  <c:x val="-6.5891471661635092E-3"/>
                  <c:y val="6.27017053999870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7C-4D39-8531-424E782C8208}"/>
                </c:ext>
              </c:extLst>
            </c:dLbl>
            <c:dLbl>
              <c:idx val="5"/>
              <c:layout>
                <c:manualLayout>
                  <c:x val="-6.5891471661635092E-3"/>
                  <c:y val="9.40525580999807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7C-4D39-8531-424E782C8208}"/>
                </c:ext>
              </c:extLst>
            </c:dLbl>
            <c:dLbl>
              <c:idx val="6"/>
              <c:layout>
                <c:manualLayout>
                  <c:x val="-5.2713177329308534E-3"/>
                  <c:y val="1.09727984449977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7C-4D39-8531-424E782C8208}"/>
                </c:ext>
              </c:extLst>
            </c:dLbl>
            <c:dLbl>
              <c:idx val="7"/>
              <c:layout>
                <c:manualLayout>
                  <c:x val="-5.2713177329308534E-3"/>
                  <c:y val="1.09727984449977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7C-4D39-8531-424E782C8208}"/>
                </c:ext>
              </c:extLst>
            </c:dLbl>
            <c:dLbl>
              <c:idx val="8"/>
              <c:layout>
                <c:manualLayout>
                  <c:x val="-5.2713177329308534E-3"/>
                  <c:y val="7.83771317499839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7C-4D39-8531-424E782C8208}"/>
                </c:ext>
              </c:extLst>
            </c:dLbl>
            <c:dLbl>
              <c:idx val="9"/>
              <c:layout>
                <c:manualLayout>
                  <c:x val="-5.2713177329308534E-3"/>
                  <c:y val="6.27017053999870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7C-4D39-8531-424E782C8208}"/>
                </c:ext>
              </c:extLst>
            </c:dLbl>
            <c:dLbl>
              <c:idx val="10"/>
              <c:layout>
                <c:manualLayout>
                  <c:x val="2.6356588664653811E-3"/>
                  <c:y val="6.2700471114448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7C-4D39-8531-424E782C82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G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Institución!$A$42:$A$60</c:f>
              <c:strCache>
                <c:ptCount val="19"/>
                <c:pt idx="0">
                  <c:v>Obligaciones del Estado a cargo del Tesoro</c:v>
                </c:pt>
                <c:pt idx="1">
                  <c:v>Educación</c:v>
                </c:pt>
                <c:pt idx="2">
                  <c:v>Servicios de la Deuda Pública</c:v>
                </c:pt>
                <c:pt idx="3">
                  <c:v>Salud y Asistencia Social</c:v>
                </c:pt>
                <c:pt idx="4">
                  <c:v>Gobernación</c:v>
                </c:pt>
                <c:pt idx="5">
                  <c:v>Comunicaciones, Infraestructura y Vivienda</c:v>
                </c:pt>
                <c:pt idx="6">
                  <c:v>Defensa Nacional</c:v>
                </c:pt>
                <c:pt idx="7">
                  <c:v>Agricultura, Ganadería y Alimentación</c:v>
                </c:pt>
                <c:pt idx="8">
                  <c:v>Secretarías y otras Dependencias del Ejecutivo</c:v>
                </c:pt>
                <c:pt idx="9">
                  <c:v>Desarrollo Social</c:v>
                </c:pt>
                <c:pt idx="10">
                  <c:v>Trabajo y Previsión Social</c:v>
                </c:pt>
                <c:pt idx="11">
                  <c:v>Cultura y Deportes</c:v>
                </c:pt>
                <c:pt idx="12">
                  <c:v>Relaciones Exteriores</c:v>
                </c:pt>
                <c:pt idx="13">
                  <c:v>Finanzas Públicas</c:v>
                </c:pt>
                <c:pt idx="14">
                  <c:v>Economía</c:v>
                </c:pt>
                <c:pt idx="15">
                  <c:v>Presidencia de la República</c:v>
                </c:pt>
                <c:pt idx="16">
                  <c:v>Ambiente y Recursos Naturales</c:v>
                </c:pt>
                <c:pt idx="17">
                  <c:v>Energía y Minas</c:v>
                </c:pt>
                <c:pt idx="18">
                  <c:v>Procuraduría General de la Nación</c:v>
                </c:pt>
              </c:strCache>
            </c:strRef>
          </c:cat>
          <c:val>
            <c:numRef>
              <c:f>Institución!$G$42:$G$60</c:f>
              <c:numCache>
                <c:formatCode>0.0%</c:formatCode>
                <c:ptCount val="19"/>
                <c:pt idx="0">
                  <c:v>0.34747673541301943</c:v>
                </c:pt>
                <c:pt idx="1">
                  <c:v>0.19277275416501721</c:v>
                </c:pt>
                <c:pt idx="2">
                  <c:v>0.13982313456689274</c:v>
                </c:pt>
                <c:pt idx="3">
                  <c:v>0.10440933545962228</c:v>
                </c:pt>
                <c:pt idx="4">
                  <c:v>6.3957582787107461E-2</c:v>
                </c:pt>
                <c:pt idx="5">
                  <c:v>5.016817721538723E-2</c:v>
                </c:pt>
                <c:pt idx="6">
                  <c:v>2.7912307037976081E-2</c:v>
                </c:pt>
                <c:pt idx="7">
                  <c:v>1.31163502209302E-2</c:v>
                </c:pt>
                <c:pt idx="8">
                  <c:v>1.2411244615340634E-2</c:v>
                </c:pt>
                <c:pt idx="9">
                  <c:v>1.237053212951421E-2</c:v>
                </c:pt>
                <c:pt idx="10">
                  <c:v>9.2997712304785773E-3</c:v>
                </c:pt>
                <c:pt idx="11">
                  <c:v>5.8270828117948396E-3</c:v>
                </c:pt>
                <c:pt idx="12">
                  <c:v>6.4083185136997499E-3</c:v>
                </c:pt>
                <c:pt idx="13">
                  <c:v>3.4389057176788329E-3</c:v>
                </c:pt>
                <c:pt idx="14">
                  <c:v>4.3051288203687157E-3</c:v>
                </c:pt>
                <c:pt idx="15">
                  <c:v>1.7757573605142588E-3</c:v>
                </c:pt>
                <c:pt idx="16">
                  <c:v>2.4046353330671138E-3</c:v>
                </c:pt>
                <c:pt idx="17">
                  <c:v>8.02988816193521E-4</c:v>
                </c:pt>
                <c:pt idx="18">
                  <c:v>1.3192577853966909E-3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7C-4D39-8531-424E782C8208}"/>
            </c:ext>
          </c:extLst>
        </c:ser>
        <c:ser>
          <c:idx val="6"/>
          <c:order val="1"/>
          <c:tx>
            <c:v>Vigente 2023</c:v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9534882996980717E-3"/>
                  <c:y val="-6.27017053999857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7C-4D39-8531-424E782C8208}"/>
                </c:ext>
              </c:extLst>
            </c:dLbl>
            <c:dLbl>
              <c:idx val="2"/>
              <c:layout>
                <c:manualLayout>
                  <c:x val="7.9069765993961434E-3"/>
                  <c:y val="-1.56754263499968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B7C-4D39-8531-424E782C8208}"/>
                </c:ext>
              </c:extLst>
            </c:dLbl>
            <c:dLbl>
              <c:idx val="3"/>
              <c:layout>
                <c:manualLayout>
                  <c:x val="0"/>
                  <c:y val="4.70262790499909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7C-4D39-8531-424E782C8208}"/>
                </c:ext>
              </c:extLst>
            </c:dLbl>
            <c:dLbl>
              <c:idx val="6"/>
              <c:layout>
                <c:manualLayout>
                  <c:x val="1.3178294332326906E-3"/>
                  <c:y val="4.70262790499909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B7C-4D39-8531-424E782C8208}"/>
                </c:ext>
              </c:extLst>
            </c:dLbl>
            <c:dLbl>
              <c:idx val="7"/>
              <c:layout>
                <c:manualLayout>
                  <c:x val="-2.6356588664653811E-3"/>
                  <c:y val="7.83771317499839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B7C-4D39-8531-424E782C8208}"/>
                </c:ext>
              </c:extLst>
            </c:dLbl>
            <c:dLbl>
              <c:idx val="8"/>
              <c:layout>
                <c:manualLayout>
                  <c:x val="0"/>
                  <c:y val="9.40525580999807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B7C-4D39-8531-424E782C8208}"/>
                </c:ext>
              </c:extLst>
            </c:dLbl>
            <c:dLbl>
              <c:idx val="9"/>
              <c:layout>
                <c:manualLayout>
                  <c:x val="0"/>
                  <c:y val="6.27017053999870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B7C-4D39-8531-424E782C82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G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Institución!$A$42:$A$60</c:f>
              <c:strCache>
                <c:ptCount val="19"/>
                <c:pt idx="0">
                  <c:v>Obligaciones del Estado a cargo del Tesoro</c:v>
                </c:pt>
                <c:pt idx="1">
                  <c:v>Educación</c:v>
                </c:pt>
                <c:pt idx="2">
                  <c:v>Servicios de la Deuda Pública</c:v>
                </c:pt>
                <c:pt idx="3">
                  <c:v>Salud y Asistencia Social</c:v>
                </c:pt>
                <c:pt idx="4">
                  <c:v>Gobernación</c:v>
                </c:pt>
                <c:pt idx="5">
                  <c:v>Comunicaciones, Infraestructura y Vivienda</c:v>
                </c:pt>
                <c:pt idx="6">
                  <c:v>Defensa Nacional</c:v>
                </c:pt>
                <c:pt idx="7">
                  <c:v>Agricultura, Ganadería y Alimentación</c:v>
                </c:pt>
                <c:pt idx="8">
                  <c:v>Secretarías y otras Dependencias del Ejecutivo</c:v>
                </c:pt>
                <c:pt idx="9">
                  <c:v>Desarrollo Social</c:v>
                </c:pt>
                <c:pt idx="10">
                  <c:v>Trabajo y Previsión Social</c:v>
                </c:pt>
                <c:pt idx="11">
                  <c:v>Cultura y Deportes</c:v>
                </c:pt>
                <c:pt idx="12">
                  <c:v>Relaciones Exteriores</c:v>
                </c:pt>
                <c:pt idx="13">
                  <c:v>Finanzas Públicas</c:v>
                </c:pt>
                <c:pt idx="14">
                  <c:v>Economía</c:v>
                </c:pt>
                <c:pt idx="15">
                  <c:v>Presidencia de la República</c:v>
                </c:pt>
                <c:pt idx="16">
                  <c:v>Ambiente y Recursos Naturales</c:v>
                </c:pt>
                <c:pt idx="17">
                  <c:v>Energía y Minas</c:v>
                </c:pt>
                <c:pt idx="18">
                  <c:v>Procuraduría General de la Nación</c:v>
                </c:pt>
              </c:strCache>
            </c:strRef>
          </c:cat>
          <c:val>
            <c:numRef>
              <c:f>Institución!$H$42:$H$60</c:f>
              <c:numCache>
                <c:formatCode>0.0%</c:formatCode>
                <c:ptCount val="19"/>
                <c:pt idx="0">
                  <c:v>0.34520855828563501</c:v>
                </c:pt>
                <c:pt idx="1">
                  <c:v>0.18632312571716769</c:v>
                </c:pt>
                <c:pt idx="2">
                  <c:v>0.13659357620848045</c:v>
                </c:pt>
                <c:pt idx="3">
                  <c:v>9.6383951691246417E-2</c:v>
                </c:pt>
                <c:pt idx="4">
                  <c:v>5.8716358700619094E-2</c:v>
                </c:pt>
                <c:pt idx="5">
                  <c:v>6.8137276472161196E-2</c:v>
                </c:pt>
                <c:pt idx="6">
                  <c:v>2.7986887043762884E-2</c:v>
                </c:pt>
                <c:pt idx="7">
                  <c:v>1.3147651074862999E-2</c:v>
                </c:pt>
                <c:pt idx="8">
                  <c:v>1.2203274515710837E-2</c:v>
                </c:pt>
                <c:pt idx="9">
                  <c:v>1.5203954873016895E-2</c:v>
                </c:pt>
                <c:pt idx="10">
                  <c:v>1.1961256867039227E-2</c:v>
                </c:pt>
                <c:pt idx="11">
                  <c:v>6.5632478429965514E-3</c:v>
                </c:pt>
                <c:pt idx="12">
                  <c:v>6.2594564588248445E-3</c:v>
                </c:pt>
                <c:pt idx="13">
                  <c:v>3.3594757525394927E-3</c:v>
                </c:pt>
                <c:pt idx="14">
                  <c:v>4.1718426851435012E-3</c:v>
                </c:pt>
                <c:pt idx="15">
                  <c:v>1.6966621873656634E-3</c:v>
                </c:pt>
                <c:pt idx="16">
                  <c:v>2.1341556291951135E-3</c:v>
                </c:pt>
                <c:pt idx="17">
                  <c:v>2.6605017042781271E-3</c:v>
                </c:pt>
                <c:pt idx="18">
                  <c:v>1.2887862899540676E-3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B7C-4D39-8531-424E782C8208}"/>
            </c:ext>
          </c:extLst>
        </c:ser>
        <c:ser>
          <c:idx val="7"/>
          <c:order val="2"/>
          <c:tx>
            <c:v>Recomendado 2024</c:v>
          </c:tx>
          <c:spPr>
            <a:solidFill>
              <a:srgbClr val="FF66FF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1860464899094335E-2"/>
                  <c:y val="-2.35131395249950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B7C-4D39-8531-424E782C8208}"/>
                </c:ext>
              </c:extLst>
            </c:dLbl>
            <c:dLbl>
              <c:idx val="2"/>
              <c:layout>
                <c:manualLayout>
                  <c:x val="-5.2713177329308534E-3"/>
                  <c:y val="-9.40525580999807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B7C-4D39-8531-424E782C8208}"/>
                </c:ext>
              </c:extLst>
            </c:dLbl>
            <c:dLbl>
              <c:idx val="6"/>
              <c:layout>
                <c:manualLayout>
                  <c:x val="2.635658866465381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B7C-4D39-8531-424E782C8208}"/>
                </c:ext>
              </c:extLst>
            </c:dLbl>
            <c:dLbl>
              <c:idx val="10"/>
              <c:layout>
                <c:manualLayout>
                  <c:x val="0"/>
                  <c:y val="-4.70262790499899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B7C-4D39-8531-424E782C82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G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Institución!$A$42:$A$60</c:f>
              <c:strCache>
                <c:ptCount val="19"/>
                <c:pt idx="0">
                  <c:v>Obligaciones del Estado a cargo del Tesoro</c:v>
                </c:pt>
                <c:pt idx="1">
                  <c:v>Educación</c:v>
                </c:pt>
                <c:pt idx="2">
                  <c:v>Servicios de la Deuda Pública</c:v>
                </c:pt>
                <c:pt idx="3">
                  <c:v>Salud y Asistencia Social</c:v>
                </c:pt>
                <c:pt idx="4">
                  <c:v>Gobernación</c:v>
                </c:pt>
                <c:pt idx="5">
                  <c:v>Comunicaciones, Infraestructura y Vivienda</c:v>
                </c:pt>
                <c:pt idx="6">
                  <c:v>Defensa Nacional</c:v>
                </c:pt>
                <c:pt idx="7">
                  <c:v>Agricultura, Ganadería y Alimentación</c:v>
                </c:pt>
                <c:pt idx="8">
                  <c:v>Secretarías y otras Dependencias del Ejecutivo</c:v>
                </c:pt>
                <c:pt idx="9">
                  <c:v>Desarrollo Social</c:v>
                </c:pt>
                <c:pt idx="10">
                  <c:v>Trabajo y Previsión Social</c:v>
                </c:pt>
                <c:pt idx="11">
                  <c:v>Cultura y Deportes</c:v>
                </c:pt>
                <c:pt idx="12">
                  <c:v>Relaciones Exteriores</c:v>
                </c:pt>
                <c:pt idx="13">
                  <c:v>Finanzas Públicas</c:v>
                </c:pt>
                <c:pt idx="14">
                  <c:v>Economía</c:v>
                </c:pt>
                <c:pt idx="15">
                  <c:v>Presidencia de la República</c:v>
                </c:pt>
                <c:pt idx="16">
                  <c:v>Ambiente y Recursos Naturales</c:v>
                </c:pt>
                <c:pt idx="17">
                  <c:v>Energía y Minas</c:v>
                </c:pt>
                <c:pt idx="18">
                  <c:v>Procuraduría General de la Nación</c:v>
                </c:pt>
              </c:strCache>
            </c:strRef>
          </c:cat>
          <c:val>
            <c:numRef>
              <c:f>Institución!$I$42:$I$60</c:f>
              <c:numCache>
                <c:formatCode>0.0%</c:formatCode>
                <c:ptCount val="19"/>
                <c:pt idx="0">
                  <c:v>0.32937940422805889</c:v>
                </c:pt>
                <c:pt idx="1">
                  <c:v>0.18458199871876999</c:v>
                </c:pt>
                <c:pt idx="2">
                  <c:v>0.16638693145419603</c:v>
                </c:pt>
                <c:pt idx="3">
                  <c:v>0.10053731582319025</c:v>
                </c:pt>
                <c:pt idx="4">
                  <c:v>6.2773862908392042E-2</c:v>
                </c:pt>
                <c:pt idx="5">
                  <c:v>5.2690582959641248E-2</c:v>
                </c:pt>
                <c:pt idx="6">
                  <c:v>2.804292120435618E-2</c:v>
                </c:pt>
                <c:pt idx="7">
                  <c:v>1.3420884048686738E-2</c:v>
                </c:pt>
                <c:pt idx="8">
                  <c:v>1.1629564381806533E-2</c:v>
                </c:pt>
                <c:pt idx="9">
                  <c:v>1.3915759128763611E-2</c:v>
                </c:pt>
                <c:pt idx="10">
                  <c:v>1.1416559897501601E-2</c:v>
                </c:pt>
                <c:pt idx="11">
                  <c:v>5.7703395259449067E-3</c:v>
                </c:pt>
                <c:pt idx="12">
                  <c:v>6.2844330557335027E-3</c:v>
                </c:pt>
                <c:pt idx="13">
                  <c:v>3.2407110826393332E-3</c:v>
                </c:pt>
                <c:pt idx="14">
                  <c:v>4.0422805893657911E-3</c:v>
                </c:pt>
                <c:pt idx="15">
                  <c:v>1.6015374759769377E-3</c:v>
                </c:pt>
                <c:pt idx="16">
                  <c:v>2.0483664317745036E-3</c:v>
                </c:pt>
                <c:pt idx="17">
                  <c:v>8.0877642536835348E-4</c:v>
                </c:pt>
                <c:pt idx="18">
                  <c:v>1.4277706598334399E-3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B7C-4D39-8531-424E782C8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10080"/>
        <c:axId val="70512000"/>
      </c:barChart>
      <c:catAx>
        <c:axId val="70510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GT"/>
                  <a:t>Entidad</a:t>
                </a:r>
              </a:p>
            </c:rich>
          </c:tx>
          <c:layout>
            <c:manualLayout>
              <c:xMode val="edge"/>
              <c:yMode val="edge"/>
              <c:x val="6.2710051559761337E-2"/>
              <c:y val="0.436287802276703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GT"/>
          </a:p>
        </c:txPr>
        <c:crossAx val="70512000"/>
        <c:crosses val="autoZero"/>
        <c:auto val="1"/>
        <c:lblAlgn val="ctr"/>
        <c:lblOffset val="100"/>
        <c:noMultiLvlLbl val="0"/>
      </c:catAx>
      <c:valAx>
        <c:axId val="70512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GT"/>
                  <a:t>Porcentaje del presupuesto</a:t>
                </a:r>
              </a:p>
            </c:rich>
          </c:tx>
          <c:layout>
            <c:manualLayout>
              <c:xMode val="edge"/>
              <c:yMode val="edge"/>
              <c:x val="0.80468519498303814"/>
              <c:y val="0.96432078793783027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GT"/>
          </a:p>
        </c:txPr>
        <c:crossAx val="70510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9288537549407744E-3"/>
          <c:y val="0.7457434733257774"/>
          <c:w val="0.15019773220047239"/>
          <c:h val="0.12372304199773104"/>
        </c:manualLayout>
      </c:layout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G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GT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Presupuesto 2023 y  Proyecto 2024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ES" b="1">
                <a:solidFill>
                  <a:sysClr val="windowText" lastClr="000000"/>
                </a:solidFill>
              </a:rPr>
              <a:t>por agrupación institucional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ES" b="1">
                <a:solidFill>
                  <a:sysClr val="windowText" lastClr="000000"/>
                </a:solidFill>
              </a:rPr>
              <a:t>(En millones Q.)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>
        <c:manualLayout>
          <c:layoutTarget val="inner"/>
          <c:xMode val="edge"/>
          <c:yMode val="edge"/>
          <c:x val="0.19727658009214383"/>
          <c:y val="0.13634452763902863"/>
          <c:w val="0.77083605011527001"/>
          <c:h val="0.60053029324889418"/>
        </c:manualLayout>
      </c:layout>
      <c:barChart>
        <c:barDir val="col"/>
        <c:grouping val="clustered"/>
        <c:varyColors val="0"/>
        <c:ser>
          <c:idx val="0"/>
          <c:order val="0"/>
          <c:tx>
            <c:v>Aprobado 2023</c:v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Institución!$A$94:$A$97</c:f>
              <c:strCache>
                <c:ptCount val="4"/>
                <c:pt idx="0">
                  <c:v>Obligaciones del Estado a cargo del Tesoro</c:v>
                </c:pt>
                <c:pt idx="1">
                  <c:v>Servicios de la Deuda Pública</c:v>
                </c:pt>
                <c:pt idx="2">
                  <c:v>Gobernación, Educación, Salud, Comunicaciones</c:v>
                </c:pt>
                <c:pt idx="3">
                  <c:v>Resto Instituciones Admon. Central</c:v>
                </c:pt>
              </c:strCache>
            </c:strRef>
          </c:cat>
          <c:val>
            <c:numRef>
              <c:f>Institución!$B$94:$B$97</c:f>
              <c:numCache>
                <c:formatCode>"Q"#,##0.0</c:formatCode>
                <c:ptCount val="4"/>
                <c:pt idx="0">
                  <c:v>40114</c:v>
                </c:pt>
                <c:pt idx="1">
                  <c:v>16141.7</c:v>
                </c:pt>
                <c:pt idx="2">
                  <c:v>47482.9</c:v>
                </c:pt>
                <c:pt idx="3">
                  <c:v>11705.1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7C-401B-B854-6AC537670885}"/>
            </c:ext>
          </c:extLst>
        </c:ser>
        <c:ser>
          <c:idx val="1"/>
          <c:order val="1"/>
          <c:tx>
            <c:v>Vigente 2023</c:v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Institución!$A$94:$A$97</c:f>
              <c:strCache>
                <c:ptCount val="4"/>
                <c:pt idx="0">
                  <c:v>Obligaciones del Estado a cargo del Tesoro</c:v>
                </c:pt>
                <c:pt idx="1">
                  <c:v>Servicios de la Deuda Pública</c:v>
                </c:pt>
                <c:pt idx="2">
                  <c:v>Gobernación, Educación, Salud, Comunicaciones</c:v>
                </c:pt>
                <c:pt idx="3">
                  <c:v>Resto Instituciones Admon. Central</c:v>
                </c:pt>
              </c:strCache>
            </c:strRef>
          </c:cat>
          <c:val>
            <c:numRef>
              <c:f>Institución!$C$94:$C$97</c:f>
              <c:numCache>
                <c:formatCode>"Q"#,##0.0</c:formatCode>
                <c:ptCount val="4"/>
                <c:pt idx="0">
                  <c:v>40794.400000000001</c:v>
                </c:pt>
                <c:pt idx="1">
                  <c:v>16141.7</c:v>
                </c:pt>
                <c:pt idx="2">
                  <c:v>48399.100000000006</c:v>
                </c:pt>
                <c:pt idx="3">
                  <c:v>12838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27C-401B-B854-6AC537670885}"/>
            </c:ext>
          </c:extLst>
        </c:ser>
        <c:ser>
          <c:idx val="2"/>
          <c:order val="2"/>
          <c:tx>
            <c:v>Recomendado 2024</c:v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Institución!$A$94:$A$97</c:f>
              <c:strCache>
                <c:ptCount val="4"/>
                <c:pt idx="0">
                  <c:v>Obligaciones del Estado a cargo del Tesoro</c:v>
                </c:pt>
                <c:pt idx="1">
                  <c:v>Servicios de la Deuda Pública</c:v>
                </c:pt>
                <c:pt idx="2">
                  <c:v>Gobernación, Educación, Salud, Comunicaciones</c:v>
                </c:pt>
                <c:pt idx="3">
                  <c:v>Resto Instituciones Admon. Central</c:v>
                </c:pt>
              </c:strCache>
            </c:strRef>
          </c:cat>
          <c:val>
            <c:numRef>
              <c:f>Institución!$D$94:$D$97</c:f>
              <c:numCache>
                <c:formatCode>"Q"#,##0.0</c:formatCode>
                <c:ptCount val="4"/>
                <c:pt idx="0">
                  <c:v>41132.9</c:v>
                </c:pt>
                <c:pt idx="1">
                  <c:v>20778.400000000001</c:v>
                </c:pt>
                <c:pt idx="2">
                  <c:v>50024.9</c:v>
                </c:pt>
                <c:pt idx="3">
                  <c:v>12943.8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27C-401B-B854-6AC537670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84256"/>
        <c:axId val="70607232"/>
      </c:barChart>
      <c:catAx>
        <c:axId val="7038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70607232"/>
        <c:crosses val="autoZero"/>
        <c:auto val="1"/>
        <c:lblAlgn val="ctr"/>
        <c:lblOffset val="100"/>
        <c:noMultiLvlLbl val="0"/>
      </c:catAx>
      <c:valAx>
        <c:axId val="7060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Q&quot;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70384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103910</xdr:colOff>
      <xdr:row>22</xdr:row>
      <xdr:rowOff>141143</xdr:rowOff>
    </xdr:from>
    <xdr:to>
      <xdr:col>10</xdr:col>
      <xdr:colOff>503960</xdr:colOff>
      <xdr:row>60</xdr:row>
      <xdr:rowOff>122093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0.92447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5362576"/>
          <a:ext cx="5581650" cy="438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latin typeface="Calibri"/>
              <a:ea typeface="+mn-ea"/>
              <a:cs typeface="+mn-cs"/>
            </a:rPr>
            <a:t>Nota: Pueden existir diferencias por redondeo.</a:t>
          </a:r>
          <a:endParaRPr lang="es-ES" sz="1100"/>
        </a:p>
        <a:p xmlns:a="http://schemas.openxmlformats.org/drawingml/2006/main">
          <a:r>
            <a:rPr lang="es-ES" sz="1100" b="1"/>
            <a:t>Fuente: Ministerio de Finanzas Públicas. SICOIN</a:t>
          </a:r>
        </a:p>
      </cdr:txBody>
    </cdr:sp>
  </cdr:relSizeAnchor>
  <cdr:relSizeAnchor xmlns:cdr="http://schemas.openxmlformats.org/drawingml/2006/chartDrawing">
    <cdr:from>
      <cdr:x>0.3686</cdr:x>
      <cdr:y>0.56451</cdr:y>
    </cdr:from>
    <cdr:to>
      <cdr:x>0.69454</cdr:x>
      <cdr:y>0.61602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2057396" y="3269190"/>
          <a:ext cx="1819279" cy="298305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/>
      </cdr:spPr>
      <cdr:style>
        <a:lnRef xmlns:a="http://schemas.openxmlformats.org/drawingml/2006/main" idx="1">
          <a:schemeClr val="accent3"/>
        </a:lnRef>
        <a:fillRef xmlns:a="http://schemas.openxmlformats.org/drawingml/2006/main" idx="2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ES" sz="1100" b="1"/>
            <a:t>Total: Q.124,880.0 millones </a:t>
          </a:r>
          <a:endParaRPr lang="es-ES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29139</xdr:colOff>
      <xdr:row>0</xdr:row>
      <xdr:rowOff>56490</xdr:rowOff>
    </xdr:from>
    <xdr:to>
      <xdr:col>21</xdr:col>
      <xdr:colOff>523318</xdr:colOff>
      <xdr:row>41</xdr:row>
      <xdr:rowOff>171656</xdr:rowOff>
    </xdr:to>
    <xdr:graphicFrame macro="">
      <xdr:nvGraphicFramePr>
        <xdr:cNvPr id="4195" name="1 Gráfico">
          <a:extLst>
            <a:ext uri="{FF2B5EF4-FFF2-40B4-BE49-F238E27FC236}">
              <a16:creationId xmlns:a16="http://schemas.microsoft.com/office/drawing/2014/main" id="{00000000-0008-0000-0300-000063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578223</xdr:colOff>
      <xdr:row>99</xdr:row>
      <xdr:rowOff>20170</xdr:rowOff>
    </xdr:from>
    <xdr:to>
      <xdr:col>5</xdr:col>
      <xdr:colOff>9525</xdr:colOff>
      <xdr:row>129</xdr:row>
      <xdr:rowOff>166254</xdr:rowOff>
    </xdr:to>
    <xdr:graphicFrame macro="">
      <xdr:nvGraphicFramePr>
        <xdr:cNvPr id="4196" name="3 Gráfico">
          <a:extLst>
            <a:ext uri="{FF2B5EF4-FFF2-40B4-BE49-F238E27FC236}">
              <a16:creationId xmlns:a16="http://schemas.microsoft.com/office/drawing/2014/main" id="{00000000-0008-0000-0300-00006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0.96625</cdr:y>
    </cdr:from>
    <cdr:to>
      <cdr:x>0</cdr:x>
      <cdr:y>0.96847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8048625"/>
          <a:ext cx="8848164" cy="370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Vigente 2018* = Aprobado mediante Dto. 50-2016</a:t>
          </a:r>
          <a:r>
            <a:rPr lang="es-ES" sz="1000" b="1" baseline="0"/>
            <a:t> y sus ampliaciones en artículos 97 y 98</a:t>
          </a:r>
          <a:endParaRPr lang="es-ES" sz="1000" b="1"/>
        </a:p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  <cdr:relSizeAnchor xmlns:cdr="http://schemas.openxmlformats.org/drawingml/2006/chartDrawing">
    <cdr:from>
      <cdr:x>0.02093</cdr:x>
      <cdr:y>0.94763</cdr:y>
    </cdr:from>
    <cdr:to>
      <cdr:x>0.65527</cdr:x>
      <cdr:y>0.98799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201707" y="7978588"/>
          <a:ext cx="6113926" cy="339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Nota: Pueden existir diferencias</a:t>
          </a:r>
          <a:r>
            <a:rPr lang="es-ES" sz="1000" b="1" baseline="0"/>
            <a:t> por redondeo.</a:t>
          </a:r>
          <a:endParaRPr lang="es-ES" sz="1000" b="1"/>
        </a:p>
        <a:p xmlns:a="http://schemas.openxmlformats.org/drawingml/2006/main">
          <a:r>
            <a:rPr lang="es-ES" sz="1000" b="1"/>
            <a:t>Fuente: Ministerio de Finanzas Públicas. SICOIN.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0.93497</cdr:y>
    </cdr:from>
    <cdr:to>
      <cdr:x>0.98975</cdr:x>
      <cdr:y>0.99862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4993901"/>
          <a:ext cx="6113930" cy="32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Nota: Pueden existir diferencias por redondeo.</a:t>
          </a:r>
        </a:p>
        <a:p xmlns:a="http://schemas.openxmlformats.org/drawingml/2006/main">
          <a:r>
            <a:rPr lang="es-ES" sz="1000" b="1"/>
            <a:t>Fuente: Ministerio de Finanzas Públicas. SICOIN.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36</xdr:row>
      <xdr:rowOff>152401</xdr:rowOff>
    </xdr:from>
    <xdr:to>
      <xdr:col>4</xdr:col>
      <xdr:colOff>447674</xdr:colOff>
      <xdr:row>60</xdr:row>
      <xdr:rowOff>123825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29A3E1E7-45C1-4651-9439-73927AA00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0.01002</cdr:x>
      <cdr:y>0.8607</cdr:y>
    </cdr:from>
    <cdr:to>
      <cdr:x>0.99599</cdr:x>
      <cdr:y>0.99497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624" y="3295653"/>
          <a:ext cx="4686302" cy="514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(*) Vigente a</a:t>
          </a:r>
          <a:r>
            <a:rPr lang="es-ES" sz="1000" b="1" baseline="0"/>
            <a:t> Agosto-2023</a:t>
          </a:r>
          <a:r>
            <a:rPr lang="es-ES" sz="1000" b="1"/>
            <a:t>.</a:t>
          </a:r>
        </a:p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0.93324</cdr:y>
    </cdr:from>
    <cdr:to>
      <cdr:x>0.53846</cdr:x>
      <cdr:y>0.9909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5857895"/>
          <a:ext cx="6667481" cy="3619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Nota:</a:t>
          </a:r>
          <a:r>
            <a:rPr lang="es-ES" sz="1000" b="1" baseline="0"/>
            <a:t> Pueden existir diferencias por redondeo.</a:t>
          </a:r>
          <a:endParaRPr lang="es-ES" sz="1000" b="1"/>
        </a:p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972925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>
    <xdr:from>
      <xdr:col>0</xdr:col>
      <xdr:colOff>95250</xdr:colOff>
      <xdr:row>25</xdr:row>
      <xdr:rowOff>28575</xdr:rowOff>
    </xdr:from>
    <xdr:to>
      <xdr:col>6</xdr:col>
      <xdr:colOff>523875</xdr:colOff>
      <xdr:row>63</xdr:row>
      <xdr:rowOff>85725</xdr:rowOff>
    </xdr:to>
    <xdr:graphicFrame macro="">
      <xdr:nvGraphicFramePr>
        <xdr:cNvPr id="1173" name="5 Gráfico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0</xdr:row>
      <xdr:rowOff>19050</xdr:rowOff>
    </xdr:from>
    <xdr:to>
      <xdr:col>14</xdr:col>
      <xdr:colOff>323850</xdr:colOff>
      <xdr:row>26</xdr:row>
      <xdr:rowOff>47625</xdr:rowOff>
    </xdr:to>
    <xdr:graphicFrame macro="">
      <xdr:nvGraphicFramePr>
        <xdr:cNvPr id="1174" name="9 Gráfico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863048</xdr:colOff>
      <xdr:row>31</xdr:row>
      <xdr:rowOff>162752</xdr:rowOff>
    </xdr:from>
    <xdr:to>
      <xdr:col>16</xdr:col>
      <xdr:colOff>386798</xdr:colOff>
      <xdr:row>64</xdr:row>
      <xdr:rowOff>66259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67</xdr:row>
      <xdr:rowOff>0</xdr:rowOff>
    </xdr:from>
    <xdr:to>
      <xdr:col>16</xdr:col>
      <xdr:colOff>457200</xdr:colOff>
      <xdr:row>99</xdr:row>
      <xdr:rowOff>0</xdr:rowOff>
    </xdr:to>
    <xdr:graphicFrame macro="">
      <xdr:nvGraphicFramePr>
        <xdr:cNvPr id="8" name="9 Gráfic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0.93548</cdr:y>
    </cdr:from>
    <cdr:to>
      <cdr:x>0.92308</cdr:x>
      <cdr:y>0.97955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5979275"/>
          <a:ext cx="7521271" cy="281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/>
            <a:t>Nota: Pueden existir diferencias por redondeo.</a:t>
          </a:r>
        </a:p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0.01351</cdr:x>
      <cdr:y>0.91078</cdr:y>
    </cdr:from>
    <cdr:to>
      <cdr:x>0.64072</cdr:x>
      <cdr:y>0.9801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9528" y="4606511"/>
          <a:ext cx="4156467" cy="350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 i="0"/>
            <a:t>Nota: Pueden existir diferencias por</a:t>
          </a:r>
          <a:r>
            <a:rPr lang="es-ES" sz="1000" b="1" i="0" baseline="0"/>
            <a:t> redondeo.</a:t>
          </a:r>
          <a:endParaRPr lang="es-ES" sz="1000" b="1" i="0"/>
        </a:p>
        <a:p xmlns:a="http://schemas.openxmlformats.org/drawingml/2006/main">
          <a:r>
            <a:rPr lang="es-ES" sz="1000" b="1" i="0"/>
            <a:t>Fuente: Ministerio de Finanzas Públicas. SICOIN</a:t>
          </a:r>
        </a:p>
      </cdr:txBody>
    </cdr:sp>
  </cdr:relSizeAnchor>
  <cdr:relSizeAnchor xmlns:cdr="http://schemas.openxmlformats.org/drawingml/2006/chartDrawing">
    <cdr:from>
      <cdr:x>0.66077</cdr:x>
      <cdr:y>0.27206</cdr:y>
    </cdr:from>
    <cdr:to>
      <cdr:x>0.9469</cdr:x>
      <cdr:y>0.32537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267200" y="1409706"/>
          <a:ext cx="1847833" cy="276231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Total: Q.124,880.0 millones </a:t>
          </a:r>
          <a:endParaRPr lang="es-E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0.0155</cdr:x>
      <cdr:y>0.92371</cdr:y>
    </cdr:from>
    <cdr:to>
      <cdr:x>0.64271</cdr:x>
      <cdr:y>0.9718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3009" y="4960357"/>
          <a:ext cx="4168935" cy="2582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 i="0"/>
            <a:t>Nota: Pueden existir diferencias</a:t>
          </a:r>
          <a:r>
            <a:rPr lang="es-ES" sz="1000" b="1" i="0" baseline="0"/>
            <a:t> por redondeo.</a:t>
          </a:r>
          <a:endParaRPr lang="es-ES" sz="1000" b="1" i="0"/>
        </a:p>
        <a:p xmlns:a="http://schemas.openxmlformats.org/drawingml/2006/main">
          <a:r>
            <a:rPr lang="es-ES" sz="1000" b="1" i="0"/>
            <a:t>Fuente: Ministerio de Finanzas Públicas. SICOIN.</a:t>
          </a:r>
        </a:p>
      </cdr:txBody>
    </cdr:sp>
  </cdr:relSizeAnchor>
  <cdr:relSizeAnchor xmlns:cdr="http://schemas.openxmlformats.org/drawingml/2006/chartDrawing">
    <cdr:from>
      <cdr:x>0.59587</cdr:x>
      <cdr:y>0.33456</cdr:y>
    </cdr:from>
    <cdr:to>
      <cdr:x>0.88053</cdr:x>
      <cdr:y>0.38787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848088" y="1733556"/>
          <a:ext cx="1838320" cy="276231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5"/>
        </a:lnRef>
        <a:fillRef xmlns:a="http://schemas.openxmlformats.org/drawingml/2006/main" idx="2">
          <a:schemeClr val="accent5"/>
        </a:fillRef>
        <a:effectRef xmlns:a="http://schemas.openxmlformats.org/drawingml/2006/main" idx="1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Total: Q.124.880.0 millones </a:t>
          </a:r>
          <a:endParaRPr lang="es-E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0.01151</cdr:x>
      <cdr:y>0.92463</cdr:y>
    </cdr:from>
    <cdr:to>
      <cdr:x>0.63872</cdr:x>
      <cdr:y>0.99031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4331" y="4791075"/>
          <a:ext cx="4050491" cy="340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 i="0"/>
            <a:t>Nota: Pueden existir diferencias por redondeo.</a:t>
          </a:r>
        </a:p>
        <a:p xmlns:a="http://schemas.openxmlformats.org/drawingml/2006/main">
          <a:r>
            <a:rPr lang="es-ES" sz="1000" b="1" i="0"/>
            <a:t>Fuente: Ministerio de Finanzas Públicas. SICOIN.</a:t>
          </a:r>
        </a:p>
      </cdr:txBody>
    </cdr:sp>
  </cdr:relSizeAnchor>
  <cdr:relSizeAnchor xmlns:cdr="http://schemas.openxmlformats.org/drawingml/2006/chartDrawing">
    <cdr:from>
      <cdr:x>0.36136</cdr:x>
      <cdr:y>0.5625</cdr:y>
    </cdr:from>
    <cdr:to>
      <cdr:x>0.65339</cdr:x>
      <cdr:y>0.61581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333645" y="2914650"/>
          <a:ext cx="1885930" cy="276231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5"/>
        </a:lnRef>
        <a:fillRef xmlns:a="http://schemas.openxmlformats.org/drawingml/2006/main" idx="2">
          <a:schemeClr val="accent5"/>
        </a:fillRef>
        <a:effectRef xmlns:a="http://schemas.openxmlformats.org/drawingml/2006/main" idx="1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Total: Q.124,880.0 millones </a:t>
          </a:r>
          <a:endParaRPr lang="es-E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85725</xdr:rowOff>
    </xdr:from>
    <xdr:to>
      <xdr:col>6</xdr:col>
      <xdr:colOff>133350</xdr:colOff>
      <xdr:row>52</xdr:row>
      <xdr:rowOff>95250</xdr:rowOff>
    </xdr:to>
    <xdr:graphicFrame macro="">
      <xdr:nvGraphicFramePr>
        <xdr:cNvPr id="3171" name="2 Gráfico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254000</xdr:colOff>
      <xdr:row>1</xdr:row>
      <xdr:rowOff>28575</xdr:rowOff>
    </xdr:from>
    <xdr:to>
      <xdr:col>18</xdr:col>
      <xdr:colOff>765175</xdr:colOff>
      <xdr:row>33</xdr:row>
      <xdr:rowOff>123825</xdr:rowOff>
    </xdr:to>
    <xdr:graphicFrame macro="">
      <xdr:nvGraphicFramePr>
        <xdr:cNvPr id="3172" name="3 Gráfico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0.00403</cdr:x>
      <cdr:y>0.92527</cdr:y>
    </cdr:from>
    <cdr:to>
      <cdr:x>0.97715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28575" y="4953000"/>
          <a:ext cx="689610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latin typeface="Calibri"/>
              <a:ea typeface="+mn-ea"/>
              <a:cs typeface="+mn-cs"/>
            </a:rPr>
            <a:t>Nota: Pueden existir diferencias por redondeo.</a:t>
          </a:r>
          <a:endParaRPr lang="es-ES" sz="1100"/>
        </a:p>
        <a:p xmlns:a="http://schemas.openxmlformats.org/drawingml/2006/main">
          <a:r>
            <a:rPr lang="es-ES" sz="1100" b="1"/>
            <a:t>Fuente: Ministerio de Finanzas Públicas. SICOIN.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PUSU59/Mis%20documentos/2002/Excel%202002/Cuadros%20para%20el%20Presidente%20Proyecto%202003/Cuadros%20para%20el%20Presidente%20Versi&#243;n%20Aprobada%20por%20el%20Congre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Gobierno Central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M70"/>
  <sheetViews>
    <sheetView showGridLines="0" tabSelected="1" zoomScale="110" zoomScaleNormal="110" workbookViewId="0">
      <selection activeCell="A2" sqref="A2"/>
    </sheetView>
  </sheetViews>
  <sheetFormatPr baseColWidth="10" defaultRowHeight="13.2" x14ac:dyDescent="0.25"/>
  <cols>
    <col min="1" max="1" width="4.5546875" customWidth="1"/>
    <col min="2" max="2" width="56.88671875" customWidth="1"/>
    <col min="3" max="3" width="14.6640625" customWidth="1"/>
    <col min="4" max="4" width="16.6640625" customWidth="1"/>
    <col min="5" max="5" width="14.33203125" customWidth="1"/>
    <col min="6" max="6" width="16.44140625" customWidth="1"/>
    <col min="7" max="7" width="13.88671875" customWidth="1"/>
    <col min="8" max="8" width="15.88671875" customWidth="1"/>
    <col min="9" max="9" width="15" customWidth="1"/>
    <col min="11" max="11" width="16.44140625" bestFit="1" customWidth="1"/>
    <col min="12" max="13" width="12.5546875" bestFit="1" customWidth="1"/>
  </cols>
  <sheetData>
    <row r="1" spans="1:13" ht="21" x14ac:dyDescent="0.4">
      <c r="A1" s="162"/>
      <c r="B1" s="163" t="s">
        <v>81</v>
      </c>
      <c r="C1" s="162"/>
      <c r="D1" s="165" t="s">
        <v>79</v>
      </c>
      <c r="E1" s="67"/>
      <c r="F1" s="67"/>
      <c r="H1" s="53"/>
    </row>
    <row r="2" spans="1:13" ht="21" x14ac:dyDescent="0.4">
      <c r="A2" s="10"/>
      <c r="B2" s="58"/>
      <c r="C2" s="11"/>
      <c r="D2" s="11"/>
      <c r="E2" s="11"/>
      <c r="F2" s="11"/>
      <c r="G2" s="10"/>
      <c r="H2" s="10"/>
    </row>
    <row r="3" spans="1:13" ht="14.4" x14ac:dyDescent="0.3">
      <c r="A3" s="10"/>
      <c r="B3" s="10"/>
      <c r="C3" s="10"/>
      <c r="D3" s="10"/>
      <c r="E3" s="10"/>
      <c r="F3" s="10"/>
      <c r="G3" s="10"/>
      <c r="H3" s="10"/>
    </row>
    <row r="4" spans="1:13" ht="14.4" x14ac:dyDescent="0.3">
      <c r="A4" s="10"/>
      <c r="B4" s="10"/>
      <c r="C4" s="10"/>
      <c r="D4" s="97"/>
      <c r="E4" s="10"/>
      <c r="F4" s="10"/>
      <c r="G4" s="10"/>
      <c r="H4" s="10"/>
    </row>
    <row r="5" spans="1:13" ht="14.4" x14ac:dyDescent="0.3">
      <c r="A5" s="10"/>
      <c r="B5" s="10"/>
      <c r="C5" s="10"/>
      <c r="D5" s="95"/>
      <c r="E5" s="10"/>
      <c r="F5" s="95"/>
      <c r="G5" s="10"/>
      <c r="H5" s="94"/>
    </row>
    <row r="6" spans="1:13" ht="14.4" x14ac:dyDescent="0.3">
      <c r="A6" s="10"/>
      <c r="B6" s="10"/>
      <c r="C6" s="10"/>
      <c r="D6" s="98"/>
      <c r="E6" s="10"/>
      <c r="F6" s="97" t="s">
        <v>76</v>
      </c>
      <c r="G6" s="12"/>
      <c r="H6" s="97" t="s">
        <v>77</v>
      </c>
    </row>
    <row r="7" spans="1:13" ht="28.8" x14ac:dyDescent="0.3">
      <c r="A7" s="10"/>
      <c r="B7" s="10"/>
      <c r="C7" s="14" t="s">
        <v>86</v>
      </c>
      <c r="D7" s="21" t="s">
        <v>85</v>
      </c>
      <c r="E7" s="20" t="s">
        <v>87</v>
      </c>
      <c r="F7" s="13" t="s">
        <v>88</v>
      </c>
      <c r="G7" s="22" t="s">
        <v>89</v>
      </c>
      <c r="H7" s="22" t="s">
        <v>90</v>
      </c>
    </row>
    <row r="8" spans="1:13" ht="20.25" customHeight="1" x14ac:dyDescent="0.3">
      <c r="A8" s="10">
        <v>4</v>
      </c>
      <c r="B8" s="10" t="s">
        <v>29</v>
      </c>
      <c r="C8" s="15">
        <f t="shared" ref="C8:C19" si="0">+D8/$D$21</f>
        <v>6.4862267777065982E-3</v>
      </c>
      <c r="D8" s="12">
        <v>810</v>
      </c>
      <c r="E8" s="15">
        <f t="shared" ref="E8:E19" si="1">+F8/$F$21</f>
        <v>1.6403014553190483E-2</v>
      </c>
      <c r="F8" s="12">
        <v>1938.4</v>
      </c>
      <c r="G8" s="15">
        <f t="shared" ref="G8:G19" si="2">+H8/$H$21</f>
        <v>1.5473343283349371E-2</v>
      </c>
      <c r="H8" s="12">
        <v>1786.3</v>
      </c>
      <c r="I8" s="12"/>
      <c r="K8" s="137"/>
      <c r="L8" s="138"/>
      <c r="M8" s="138"/>
    </row>
    <row r="9" spans="1:13" ht="14.4" x14ac:dyDescent="0.3">
      <c r="A9" s="10">
        <v>9</v>
      </c>
      <c r="B9" s="10" t="s">
        <v>53</v>
      </c>
      <c r="C9" s="15">
        <f t="shared" si="0"/>
        <v>1.3290358744394619E-2</v>
      </c>
      <c r="D9" s="12">
        <v>1659.7</v>
      </c>
      <c r="E9" s="15">
        <f t="shared" si="1"/>
        <v>1.3921914745619574E-2</v>
      </c>
      <c r="F9" s="12">
        <v>1645.2</v>
      </c>
      <c r="G9" s="15">
        <f t="shared" si="2"/>
        <v>1.3307785526624665E-2</v>
      </c>
      <c r="H9" s="12">
        <v>1536.3</v>
      </c>
      <c r="I9" s="12"/>
      <c r="K9" s="137"/>
      <c r="L9" s="138"/>
      <c r="M9" s="138"/>
    </row>
    <row r="10" spans="1:13" ht="20.25" customHeight="1" x14ac:dyDescent="0.3">
      <c r="A10" s="10">
        <v>6</v>
      </c>
      <c r="B10" s="10" t="s">
        <v>31</v>
      </c>
      <c r="C10" s="15">
        <f t="shared" si="0"/>
        <v>1.6969891095451634E-2</v>
      </c>
      <c r="D10" s="12">
        <v>2119.1999999999998</v>
      </c>
      <c r="E10" s="15">
        <f t="shared" si="1"/>
        <v>1.664249314989668E-2</v>
      </c>
      <c r="F10" s="12">
        <v>1966.7</v>
      </c>
      <c r="G10" s="15">
        <f t="shared" si="2"/>
        <v>1.7175471680134991E-2</v>
      </c>
      <c r="H10" s="12">
        <v>1982.8</v>
      </c>
      <c r="I10" s="12"/>
      <c r="K10" s="137"/>
      <c r="L10" s="138"/>
      <c r="M10" s="138"/>
    </row>
    <row r="11" spans="1:13" ht="20.25" customHeight="1" x14ac:dyDescent="0.3">
      <c r="A11" s="10">
        <v>2</v>
      </c>
      <c r="B11" s="10" t="s">
        <v>0</v>
      </c>
      <c r="C11" s="15">
        <f t="shared" si="0"/>
        <v>1.8061338885329917E-2</v>
      </c>
      <c r="D11" s="12">
        <v>2255.5</v>
      </c>
      <c r="E11" s="15">
        <f t="shared" si="1"/>
        <v>1.7652026598202305E-2</v>
      </c>
      <c r="F11" s="12">
        <v>2086</v>
      </c>
      <c r="G11" s="15">
        <f t="shared" si="2"/>
        <v>1.7430141272325818E-2</v>
      </c>
      <c r="H11" s="12">
        <v>2012.2</v>
      </c>
      <c r="I11" s="12"/>
      <c r="K11" s="137"/>
      <c r="L11" s="138"/>
      <c r="M11" s="138"/>
    </row>
    <row r="12" spans="1:13" ht="14.4" x14ac:dyDescent="0.3">
      <c r="A12" s="10">
        <v>1</v>
      </c>
      <c r="B12" s="10" t="s">
        <v>35</v>
      </c>
      <c r="C12" s="15">
        <f t="shared" si="0"/>
        <v>6.1489429852658553E-2</v>
      </c>
      <c r="D12" s="12">
        <v>7678.8</v>
      </c>
      <c r="E12" s="15">
        <f t="shared" si="1"/>
        <v>6.8600040279792246E-2</v>
      </c>
      <c r="F12" s="12">
        <v>8106.7</v>
      </c>
      <c r="G12" s="15">
        <f t="shared" si="2"/>
        <v>6.8988606567530308E-2</v>
      </c>
      <c r="H12" s="12">
        <v>7964.3</v>
      </c>
      <c r="I12" s="12"/>
      <c r="K12" s="137"/>
      <c r="L12" s="138"/>
      <c r="M12" s="138"/>
    </row>
    <row r="13" spans="1:13" ht="20.25" customHeight="1" x14ac:dyDescent="0.3">
      <c r="A13" s="10">
        <v>5</v>
      </c>
      <c r="B13" s="10" t="s">
        <v>30</v>
      </c>
      <c r="C13" s="15">
        <f t="shared" si="0"/>
        <v>7.1408552210121712E-2</v>
      </c>
      <c r="D13" s="12">
        <v>8917.5</v>
      </c>
      <c r="E13" s="15">
        <f t="shared" si="1"/>
        <v>8.8801710029499034E-2</v>
      </c>
      <c r="F13" s="12">
        <v>10494</v>
      </c>
      <c r="G13" s="15">
        <f t="shared" si="2"/>
        <v>7.0613641108176528E-2</v>
      </c>
      <c r="H13" s="12">
        <v>8151.9</v>
      </c>
      <c r="I13" s="12"/>
      <c r="K13" s="137"/>
      <c r="L13" s="138"/>
      <c r="M13" s="138"/>
    </row>
    <row r="14" spans="1:13" ht="20.25" customHeight="1" x14ac:dyDescent="0.3">
      <c r="A14" s="10">
        <v>11</v>
      </c>
      <c r="B14" s="10" t="s">
        <v>33</v>
      </c>
      <c r="C14" s="15">
        <f t="shared" si="0"/>
        <v>9.701793721973094E-2</v>
      </c>
      <c r="D14" s="12">
        <v>12115.6</v>
      </c>
      <c r="E14" s="15">
        <f t="shared" si="1"/>
        <v>9.4325795822071637E-2</v>
      </c>
      <c r="F14" s="12">
        <v>11146.8</v>
      </c>
      <c r="G14" s="15">
        <f t="shared" si="2"/>
        <v>9.2154877225868542E-2</v>
      </c>
      <c r="H14" s="12">
        <v>10638.7</v>
      </c>
      <c r="I14" s="12"/>
      <c r="K14" s="137"/>
      <c r="L14" s="138"/>
      <c r="M14" s="138"/>
    </row>
    <row r="15" spans="1:13" ht="14.4" x14ac:dyDescent="0.3">
      <c r="A15" s="10">
        <v>8</v>
      </c>
      <c r="B15" s="10" t="s">
        <v>1</v>
      </c>
      <c r="C15" s="15">
        <f t="shared" si="0"/>
        <v>9.7688981422165269E-2</v>
      </c>
      <c r="D15" s="12">
        <v>12199.4</v>
      </c>
      <c r="E15" s="15">
        <f t="shared" si="1"/>
        <v>9.0604992324837916E-2</v>
      </c>
      <c r="F15" s="12">
        <v>10707.1</v>
      </c>
      <c r="G15" s="15">
        <f t="shared" si="2"/>
        <v>9.3154498686372655E-2</v>
      </c>
      <c r="H15" s="12">
        <v>10754.1</v>
      </c>
      <c r="I15" s="12"/>
      <c r="K15" s="137"/>
      <c r="L15" s="138"/>
      <c r="M15" s="138"/>
    </row>
    <row r="16" spans="1:13" ht="20.25" customHeight="1" x14ac:dyDescent="0.3">
      <c r="A16" s="10">
        <v>7</v>
      </c>
      <c r="B16" s="10" t="s">
        <v>32</v>
      </c>
      <c r="C16" s="15">
        <f t="shared" si="0"/>
        <v>0.10745355541319666</v>
      </c>
      <c r="D16" s="12">
        <v>13418.8</v>
      </c>
      <c r="E16" s="15">
        <f t="shared" si="1"/>
        <v>0.1010049638920434</v>
      </c>
      <c r="F16" s="12">
        <v>11936.1</v>
      </c>
      <c r="G16" s="15">
        <f t="shared" si="2"/>
        <v>0.10332309168884919</v>
      </c>
      <c r="H16" s="12">
        <v>11928</v>
      </c>
      <c r="I16" s="12"/>
      <c r="K16" s="137"/>
      <c r="L16" s="138"/>
      <c r="M16" s="138"/>
    </row>
    <row r="17" spans="1:13" ht="14.4" x14ac:dyDescent="0.3">
      <c r="A17" s="10">
        <v>3</v>
      </c>
      <c r="B17" s="10" t="s">
        <v>38</v>
      </c>
      <c r="C17" s="15">
        <f t="shared" si="0"/>
        <v>0.12272982062780269</v>
      </c>
      <c r="D17" s="12">
        <v>15326.5</v>
      </c>
      <c r="E17" s="15">
        <f t="shared" si="1"/>
        <v>0.12817605315578634</v>
      </c>
      <c r="F17" s="12">
        <v>15147</v>
      </c>
      <c r="G17" s="15">
        <f t="shared" si="2"/>
        <v>0.13515679071270237</v>
      </c>
      <c r="H17" s="12">
        <v>15603</v>
      </c>
      <c r="I17" s="12"/>
      <c r="K17" s="137"/>
      <c r="L17" s="138"/>
      <c r="M17" s="138"/>
    </row>
    <row r="18" spans="1:13" ht="14.4" x14ac:dyDescent="0.3">
      <c r="A18" s="10">
        <v>12</v>
      </c>
      <c r="B18" s="10" t="s">
        <v>34</v>
      </c>
      <c r="C18" s="15">
        <f t="shared" si="0"/>
        <v>0.16638693145419603</v>
      </c>
      <c r="D18" s="12">
        <v>20778.400000000001</v>
      </c>
      <c r="E18" s="15">
        <f t="shared" si="1"/>
        <v>0.13659334503365395</v>
      </c>
      <c r="F18" s="12">
        <v>16141.7</v>
      </c>
      <c r="G18" s="15">
        <f t="shared" si="2"/>
        <v>0.13982313456689277</v>
      </c>
      <c r="H18" s="12">
        <v>16141.7</v>
      </c>
      <c r="I18" s="12"/>
      <c r="K18" s="137"/>
      <c r="L18" s="138"/>
      <c r="M18" s="138"/>
    </row>
    <row r="19" spans="1:13" ht="20.25" customHeight="1" x14ac:dyDescent="0.3">
      <c r="A19" s="10">
        <v>10</v>
      </c>
      <c r="B19" s="10" t="s">
        <v>9</v>
      </c>
      <c r="C19" s="15">
        <f t="shared" si="0"/>
        <v>0.22101697629724534</v>
      </c>
      <c r="D19" s="12">
        <v>27600.6</v>
      </c>
      <c r="E19" s="15">
        <f t="shared" si="1"/>
        <v>0.22727365041540654</v>
      </c>
      <c r="F19" s="12">
        <v>26857.7</v>
      </c>
      <c r="G19" s="15">
        <f t="shared" si="2"/>
        <v>0.2333986176811727</v>
      </c>
      <c r="H19" s="12">
        <v>26944.400000000001</v>
      </c>
      <c r="I19" s="12"/>
      <c r="K19" s="137"/>
      <c r="L19" s="138"/>
      <c r="M19" s="138"/>
    </row>
    <row r="20" spans="1:13" ht="14.4" x14ac:dyDescent="0.3">
      <c r="A20" s="10"/>
      <c r="B20" s="10"/>
      <c r="C20" s="15"/>
      <c r="D20" s="12"/>
      <c r="E20" s="15"/>
      <c r="F20" s="12"/>
      <c r="G20" s="12"/>
      <c r="I20" s="12"/>
      <c r="K20" s="137"/>
      <c r="L20" s="138"/>
      <c r="M20" s="138"/>
    </row>
    <row r="21" spans="1:13" ht="14.4" x14ac:dyDescent="0.3">
      <c r="A21" s="10"/>
      <c r="B21" s="16" t="s">
        <v>18</v>
      </c>
      <c r="C21" s="19">
        <f>SUM(C8:C19)</f>
        <v>1</v>
      </c>
      <c r="D21" s="18">
        <f>SUM(D8:D19)</f>
        <v>124880</v>
      </c>
      <c r="E21" s="17">
        <f>SUM(E8:E20)</f>
        <v>1.0000000000000002</v>
      </c>
      <c r="F21" s="18">
        <f>SUM(F8:F19)</f>
        <v>118173.4</v>
      </c>
      <c r="G21" s="19">
        <f>SUM(G8:G19)</f>
        <v>0.99999999999999978</v>
      </c>
      <c r="H21" s="18">
        <f>SUM(H8:H19)</f>
        <v>115443.70000000001</v>
      </c>
      <c r="I21" s="68"/>
      <c r="J21" s="68"/>
    </row>
    <row r="22" spans="1:13" ht="14.4" x14ac:dyDescent="0.3">
      <c r="A22" s="10"/>
      <c r="B22" s="10"/>
      <c r="C22" s="10"/>
      <c r="D22" s="12"/>
      <c r="E22" s="10"/>
      <c r="F22" s="12"/>
      <c r="G22" s="12"/>
      <c r="H22" s="12"/>
    </row>
    <row r="23" spans="1:13" ht="14.4" x14ac:dyDescent="0.3">
      <c r="A23" s="10"/>
      <c r="B23" s="10"/>
      <c r="C23" s="10"/>
      <c r="D23" s="12"/>
      <c r="E23" s="12"/>
      <c r="F23" s="12"/>
      <c r="G23" s="12"/>
      <c r="H23" s="12"/>
    </row>
    <row r="24" spans="1:13" ht="14.4" x14ac:dyDescent="0.3">
      <c r="A24" s="10"/>
      <c r="B24" s="59"/>
      <c r="C24" s="10"/>
      <c r="D24" s="10"/>
      <c r="E24" s="10"/>
      <c r="F24" s="10"/>
      <c r="G24" s="12"/>
      <c r="H24" s="12"/>
    </row>
    <row r="25" spans="1:13" ht="14.4" x14ac:dyDescent="0.3">
      <c r="A25" s="10"/>
      <c r="B25" s="10"/>
      <c r="C25" s="10"/>
      <c r="D25" s="10"/>
      <c r="E25" s="10"/>
      <c r="F25" s="10"/>
      <c r="G25" s="12"/>
      <c r="H25" s="12"/>
    </row>
    <row r="26" spans="1:13" ht="14.4" x14ac:dyDescent="0.3">
      <c r="A26" s="10"/>
      <c r="B26" s="10"/>
      <c r="C26" s="10"/>
      <c r="D26" s="10"/>
      <c r="E26" s="10"/>
      <c r="F26" s="10"/>
      <c r="G26" s="12"/>
      <c r="H26" s="12"/>
    </row>
    <row r="27" spans="1:13" ht="14.4" x14ac:dyDescent="0.3">
      <c r="A27" s="10"/>
      <c r="B27" s="10"/>
      <c r="C27" s="10"/>
      <c r="D27" s="10"/>
      <c r="E27" s="10"/>
      <c r="F27" s="10"/>
      <c r="G27" s="12"/>
      <c r="H27" s="12"/>
    </row>
    <row r="70" spans="2:2" x14ac:dyDescent="0.25">
      <c r="B70" s="52"/>
    </row>
  </sheetData>
  <sortState xmlns:xlrd2="http://schemas.microsoft.com/office/spreadsheetml/2017/richdata2" ref="A8:H19">
    <sortCondition ref="C8:C19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FF0000"/>
    <pageSetUpPr fitToPage="1"/>
  </sheetPr>
  <dimension ref="A1:L40"/>
  <sheetViews>
    <sheetView showGridLines="0" showZeros="0" zoomScale="115" zoomScaleNormal="115" workbookViewId="0">
      <selection activeCell="A2" sqref="A2"/>
    </sheetView>
  </sheetViews>
  <sheetFormatPr baseColWidth="10" defaultColWidth="11.44140625" defaultRowHeight="13.2" x14ac:dyDescent="0.25"/>
  <cols>
    <col min="1" max="1" width="27.88671875" style="1" customWidth="1"/>
    <col min="2" max="2" width="20.44140625" style="1" customWidth="1"/>
    <col min="3" max="3" width="16.109375" style="1" customWidth="1"/>
    <col min="4" max="4" width="16" style="1" customWidth="1"/>
    <col min="5" max="5" width="16.33203125" style="1" customWidth="1"/>
    <col min="6" max="6" width="15.6640625" style="1" customWidth="1"/>
    <col min="7" max="7" width="12.6640625" style="1" customWidth="1"/>
    <col min="8" max="8" width="11.44140625" style="1" customWidth="1"/>
    <col min="9" max="9" width="14" style="1" bestFit="1" customWidth="1"/>
    <col min="10" max="10" width="16" style="1" customWidth="1"/>
    <col min="11" max="11" width="15.6640625" style="1" bestFit="1" customWidth="1"/>
    <col min="12" max="12" width="12.5546875" style="1" bestFit="1" customWidth="1"/>
    <col min="13" max="16384" width="11.44140625" style="1"/>
  </cols>
  <sheetData>
    <row r="1" spans="1:8" ht="21" x14ac:dyDescent="0.4">
      <c r="A1" s="160" t="s">
        <v>82</v>
      </c>
      <c r="B1" s="160"/>
      <c r="C1" s="157"/>
      <c r="D1" s="161"/>
      <c r="E1" s="157"/>
      <c r="F1" s="40"/>
      <c r="G1" s="40"/>
      <c r="H1" s="40"/>
    </row>
    <row r="2" spans="1:8" ht="14.4" x14ac:dyDescent="0.3">
      <c r="A2" s="7"/>
      <c r="B2" s="152"/>
      <c r="C2" s="95"/>
      <c r="D2" s="95"/>
      <c r="E2" s="144"/>
      <c r="F2" s="143"/>
    </row>
    <row r="3" spans="1:8" ht="14.4" x14ac:dyDescent="0.3">
      <c r="A3" s="3"/>
      <c r="B3" s="96" t="s">
        <v>76</v>
      </c>
      <c r="C3" s="96" t="s">
        <v>76</v>
      </c>
      <c r="D3" s="96" t="s">
        <v>76</v>
      </c>
      <c r="E3" s="96" t="s">
        <v>76</v>
      </c>
    </row>
    <row r="4" spans="1:8" ht="14.4" x14ac:dyDescent="0.3">
      <c r="A4" s="3"/>
      <c r="B4" s="8" t="s">
        <v>13</v>
      </c>
      <c r="C4" s="8" t="s">
        <v>6</v>
      </c>
      <c r="D4" s="8" t="s">
        <v>7</v>
      </c>
      <c r="E4" s="5" t="s">
        <v>58</v>
      </c>
      <c r="F4" s="5" t="s">
        <v>58</v>
      </c>
    </row>
    <row r="5" spans="1:8" ht="14.4" x14ac:dyDescent="0.3">
      <c r="A5" s="4"/>
      <c r="B5" s="8">
        <v>2023</v>
      </c>
      <c r="C5" s="8">
        <v>2023</v>
      </c>
      <c r="D5" s="60" t="s">
        <v>91</v>
      </c>
      <c r="E5" s="5">
        <v>2024</v>
      </c>
      <c r="F5" s="82" t="s">
        <v>92</v>
      </c>
      <c r="G5" s="2"/>
    </row>
    <row r="6" spans="1:8" ht="14.4" x14ac:dyDescent="0.3">
      <c r="A6" s="3" t="s">
        <v>3</v>
      </c>
      <c r="B6" s="47">
        <f>+B14+B15+B16</f>
        <v>78985.899999999994</v>
      </c>
      <c r="C6" s="47">
        <f>+C14+C15+C16</f>
        <v>80128.899999999994</v>
      </c>
      <c r="D6" s="47">
        <f>+D14+D15+D16</f>
        <v>47029.599999999999</v>
      </c>
      <c r="E6" s="92">
        <f>+E14+E15+E16</f>
        <v>81144.800000000003</v>
      </c>
      <c r="F6" s="81">
        <f>+E6/$E$10</f>
        <v>0.64978219090326717</v>
      </c>
      <c r="G6" s="2"/>
    </row>
    <row r="7" spans="1:8" ht="14.4" x14ac:dyDescent="0.3">
      <c r="A7" s="3" t="s">
        <v>4</v>
      </c>
      <c r="B7" s="47">
        <f>+B17+B18+B19</f>
        <v>20316.099999999999</v>
      </c>
      <c r="C7" s="47">
        <f>+C17+C18+C19</f>
        <v>21902.799999999999</v>
      </c>
      <c r="D7" s="47">
        <f>+D17+D18+D19</f>
        <v>11195.000000000002</v>
      </c>
      <c r="E7" s="92">
        <f>+E17+E18+E19</f>
        <v>22956.800000000003</v>
      </c>
      <c r="F7" s="81">
        <f>+E7/$E$10</f>
        <v>0.18383087764253686</v>
      </c>
      <c r="G7" s="148"/>
    </row>
    <row r="8" spans="1:8" ht="14.4" x14ac:dyDescent="0.3">
      <c r="A8" s="3" t="s">
        <v>5</v>
      </c>
      <c r="B8" s="72">
        <f>+B20</f>
        <v>16141.7</v>
      </c>
      <c r="C8" s="72">
        <f>+C20</f>
        <v>16141.7</v>
      </c>
      <c r="D8" s="72">
        <f>+D20</f>
        <v>8820.6</v>
      </c>
      <c r="E8" s="93">
        <f>+E20</f>
        <v>20778.400000000001</v>
      </c>
      <c r="F8" s="83">
        <f>+E8/$E$10</f>
        <v>0.16638693145419603</v>
      </c>
    </row>
    <row r="9" spans="1:8" ht="14.4" x14ac:dyDescent="0.3">
      <c r="A9" s="3"/>
      <c r="B9" s="47"/>
      <c r="C9" s="47"/>
      <c r="D9" s="47"/>
      <c r="E9" s="47"/>
      <c r="F9" s="6"/>
    </row>
    <row r="10" spans="1:8" ht="14.4" x14ac:dyDescent="0.3">
      <c r="A10" s="3" t="s">
        <v>14</v>
      </c>
      <c r="B10" s="73">
        <f>SUM(B6:B8)</f>
        <v>115443.7</v>
      </c>
      <c r="C10" s="73">
        <f>SUM(C6:C8)</f>
        <v>118173.4</v>
      </c>
      <c r="D10" s="73">
        <f>SUM(D6:D8)</f>
        <v>67045.2</v>
      </c>
      <c r="E10" s="73">
        <f>SUM(E6:E8)</f>
        <v>124880</v>
      </c>
      <c r="F10" s="84">
        <f>SUM(F6:F8)</f>
        <v>1</v>
      </c>
      <c r="G10" s="2"/>
    </row>
    <row r="11" spans="1:8" ht="14.4" x14ac:dyDescent="0.3">
      <c r="A11" s="3"/>
      <c r="B11" s="74"/>
      <c r="C11" s="47"/>
      <c r="D11" s="47"/>
      <c r="E11" s="47"/>
      <c r="F11" s="1" t="s">
        <v>65</v>
      </c>
    </row>
    <row r="12" spans="1:8" ht="14.4" x14ac:dyDescent="0.3">
      <c r="A12" s="3"/>
      <c r="B12" s="75" t="s">
        <v>13</v>
      </c>
      <c r="C12" s="76" t="s">
        <v>6</v>
      </c>
      <c r="D12" s="76" t="s">
        <v>7</v>
      </c>
      <c r="E12" s="77" t="s">
        <v>58</v>
      </c>
      <c r="F12" s="5" t="s">
        <v>58</v>
      </c>
    </row>
    <row r="13" spans="1:8" ht="24.75" customHeight="1" x14ac:dyDescent="0.3">
      <c r="A13" s="3"/>
      <c r="B13" s="89">
        <v>2023</v>
      </c>
      <c r="C13" s="90">
        <v>2023</v>
      </c>
      <c r="D13" s="90" t="s">
        <v>91</v>
      </c>
      <c r="E13" s="91">
        <v>2024</v>
      </c>
      <c r="F13" s="91" t="s">
        <v>92</v>
      </c>
    </row>
    <row r="14" spans="1:8" ht="14.4" x14ac:dyDescent="0.3">
      <c r="A14" s="3" t="s">
        <v>42</v>
      </c>
      <c r="B14" s="78">
        <v>10702.3</v>
      </c>
      <c r="C14" s="78">
        <v>11055.4</v>
      </c>
      <c r="D14" s="78">
        <v>6346.4</v>
      </c>
      <c r="E14" s="92">
        <v>11230.7</v>
      </c>
      <c r="F14" s="85">
        <f>+E14/$E$23</f>
        <v>8.9931934657270993E-2</v>
      </c>
      <c r="G14" s="85">
        <f>+F14+F15+F16</f>
        <v>0.64978219090326717</v>
      </c>
    </row>
    <row r="15" spans="1:8" ht="14.4" x14ac:dyDescent="0.3">
      <c r="A15" s="3" t="s">
        <v>64</v>
      </c>
      <c r="B15" s="79">
        <v>39760.400000000001</v>
      </c>
      <c r="C15" s="79">
        <v>39313.5</v>
      </c>
      <c r="D15" s="79">
        <v>22504.2</v>
      </c>
      <c r="E15" s="92">
        <v>41194.1</v>
      </c>
      <c r="F15" s="85">
        <f t="shared" ref="F15:F20" si="0">+E15/$E$23</f>
        <v>0.32986947469570788</v>
      </c>
    </row>
    <row r="16" spans="1:8" ht="14.4" x14ac:dyDescent="0.3">
      <c r="A16" s="3" t="s">
        <v>59</v>
      </c>
      <c r="B16" s="74">
        <v>28523.200000000001</v>
      </c>
      <c r="C16" s="74">
        <v>29760</v>
      </c>
      <c r="D16" s="74">
        <v>18179</v>
      </c>
      <c r="E16" s="92">
        <v>28720</v>
      </c>
      <c r="F16" s="85">
        <f t="shared" si="0"/>
        <v>0.22998078155028828</v>
      </c>
    </row>
    <row r="17" spans="1:10" ht="14.4" x14ac:dyDescent="0.3">
      <c r="A17" s="3" t="s">
        <v>27</v>
      </c>
      <c r="B17" s="79">
        <v>4371.1000000000004</v>
      </c>
      <c r="C17" s="79">
        <v>5607.4</v>
      </c>
      <c r="D17" s="79">
        <v>2998.6</v>
      </c>
      <c r="E17" s="92">
        <v>5539.1</v>
      </c>
      <c r="F17" s="85">
        <f>+E17/$E$23</f>
        <v>4.4355381165919285E-2</v>
      </c>
      <c r="G17" s="85">
        <f>+F17+F18+F19</f>
        <v>0.18383087764253683</v>
      </c>
    </row>
    <row r="18" spans="1:10" ht="14.4" x14ac:dyDescent="0.3">
      <c r="A18" s="3" t="s">
        <v>16</v>
      </c>
      <c r="B18" s="79">
        <v>15925</v>
      </c>
      <c r="C18" s="79">
        <v>16275.1</v>
      </c>
      <c r="D18" s="79">
        <v>8192.2000000000007</v>
      </c>
      <c r="E18" s="92">
        <v>17397.7</v>
      </c>
      <c r="F18" s="85">
        <f t="shared" si="0"/>
        <v>0.13931534272901985</v>
      </c>
      <c r="G18" s="88"/>
    </row>
    <row r="19" spans="1:10" ht="14.4" x14ac:dyDescent="0.3">
      <c r="A19" s="3" t="s">
        <v>28</v>
      </c>
      <c r="B19" s="79">
        <v>20</v>
      </c>
      <c r="C19" s="79">
        <v>20.3</v>
      </c>
      <c r="D19" s="79">
        <v>4.2</v>
      </c>
      <c r="E19" s="92">
        <v>20</v>
      </c>
      <c r="F19" s="85">
        <f t="shared" si="0"/>
        <v>1.6015374759769378E-4</v>
      </c>
    </row>
    <row r="20" spans="1:10" ht="14.4" x14ac:dyDescent="0.3">
      <c r="A20" s="3" t="s">
        <v>5</v>
      </c>
      <c r="B20" s="80">
        <v>16141.7</v>
      </c>
      <c r="C20" s="80">
        <v>16141.7</v>
      </c>
      <c r="D20" s="80">
        <v>8820.6</v>
      </c>
      <c r="E20" s="104">
        <v>20778.400000000001</v>
      </c>
      <c r="F20" s="86">
        <f t="shared" si="0"/>
        <v>0.16638693145419603</v>
      </c>
      <c r="G20" s="85">
        <f>+F20</f>
        <v>0.16638693145419603</v>
      </c>
    </row>
    <row r="21" spans="1:10" ht="14.4" x14ac:dyDescent="0.3">
      <c r="A21" s="3"/>
      <c r="B21" s="79"/>
      <c r="C21" s="72"/>
      <c r="D21" s="72"/>
      <c r="E21" s="78"/>
      <c r="F21" s="9"/>
    </row>
    <row r="22" spans="1:10" ht="14.4" x14ac:dyDescent="0.3">
      <c r="A22" s="3"/>
      <c r="B22" s="74"/>
      <c r="C22" s="47"/>
      <c r="D22" s="47"/>
      <c r="E22" s="78"/>
    </row>
    <row r="23" spans="1:10" ht="14.4" x14ac:dyDescent="0.3">
      <c r="A23" s="4" t="s">
        <v>18</v>
      </c>
      <c r="B23" s="70">
        <f>SUM(B14:B20)</f>
        <v>115443.7</v>
      </c>
      <c r="C23" s="70">
        <f>SUM(C14:C22)</f>
        <v>118173.4</v>
      </c>
      <c r="D23" s="70">
        <f>SUM(D14:D22)</f>
        <v>67045.2</v>
      </c>
      <c r="E23" s="139">
        <f>SUM(E14:E22)</f>
        <v>124880</v>
      </c>
      <c r="F23" s="87">
        <f>SUM(F14:F20)</f>
        <v>1</v>
      </c>
      <c r="G23" s="85">
        <f>SUM(G14:G20)</f>
        <v>1</v>
      </c>
    </row>
    <row r="24" spans="1:10" ht="14.4" x14ac:dyDescent="0.3">
      <c r="A24" s="3"/>
      <c r="B24" s="69"/>
      <c r="C24" s="69"/>
      <c r="D24" s="69"/>
      <c r="E24" s="69"/>
    </row>
    <row r="25" spans="1:10" ht="14.4" x14ac:dyDescent="0.3">
      <c r="A25" s="59"/>
      <c r="B25" s="3"/>
      <c r="C25" s="69"/>
      <c r="D25" s="3"/>
      <c r="E25" s="3"/>
    </row>
    <row r="26" spans="1:10" ht="14.4" x14ac:dyDescent="0.3">
      <c r="A26" s="49"/>
      <c r="B26" s="49"/>
      <c r="C26" s="50"/>
      <c r="D26" s="40"/>
      <c r="E26" s="51"/>
    </row>
    <row r="27" spans="1:10" ht="14.4" x14ac:dyDescent="0.3">
      <c r="A27" s="50"/>
      <c r="B27" s="50"/>
      <c r="C27" s="50"/>
      <c r="D27" s="40"/>
      <c r="E27" s="51"/>
    </row>
    <row r="32" spans="1:10" x14ac:dyDescent="0.25">
      <c r="J32" s="2"/>
    </row>
    <row r="33" spans="9:12" x14ac:dyDescent="0.25">
      <c r="J33" s="102"/>
      <c r="K33" s="103"/>
      <c r="L33" s="103"/>
    </row>
    <row r="34" spans="9:12" x14ac:dyDescent="0.25">
      <c r="I34" s="101"/>
      <c r="J34" s="102"/>
      <c r="K34" s="103"/>
      <c r="L34" s="103"/>
    </row>
    <row r="35" spans="9:12" x14ac:dyDescent="0.25">
      <c r="I35" s="101"/>
      <c r="J35" s="102"/>
      <c r="K35" s="103"/>
      <c r="L35" s="103"/>
    </row>
    <row r="36" spans="9:12" x14ac:dyDescent="0.25">
      <c r="I36" s="101"/>
      <c r="J36" s="102"/>
      <c r="K36" s="103"/>
      <c r="L36" s="103"/>
    </row>
    <row r="37" spans="9:12" x14ac:dyDescent="0.25">
      <c r="I37" s="101"/>
      <c r="J37" s="102"/>
      <c r="K37" s="103"/>
      <c r="L37" s="103"/>
    </row>
    <row r="38" spans="9:12" x14ac:dyDescent="0.25">
      <c r="I38" s="101"/>
      <c r="J38" s="102"/>
      <c r="K38" s="103"/>
      <c r="L38" s="103"/>
    </row>
    <row r="39" spans="9:12" x14ac:dyDescent="0.25">
      <c r="I39" s="101"/>
      <c r="J39" s="102"/>
      <c r="K39" s="103"/>
      <c r="L39" s="103"/>
    </row>
    <row r="40" spans="9:12" x14ac:dyDescent="0.25">
      <c r="I40" s="101"/>
      <c r="J40" s="102"/>
    </row>
  </sheetData>
  <phoneticPr fontId="4" type="noConversion"/>
  <printOptions horizontalCentered="1"/>
  <pageMargins left="0.19685039370078741" right="0.19685039370078741" top="0.39370078740157483" bottom="0.59055118110236227" header="0" footer="0"/>
  <pageSetup orientation="landscape" r:id="rId1"/>
  <headerFooter alignWithMargins="0">
    <oddFooter>&amp;R&amp;"Arial,Negrita"&amp;13&amp;P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R66"/>
  <sheetViews>
    <sheetView showGridLines="0" zoomScale="120" zoomScaleNormal="120" workbookViewId="0">
      <selection activeCell="A2" sqref="A2"/>
    </sheetView>
  </sheetViews>
  <sheetFormatPr baseColWidth="10" defaultColWidth="11.44140625" defaultRowHeight="13.2" x14ac:dyDescent="0.25"/>
  <cols>
    <col min="1" max="1" width="11.44140625" style="1"/>
    <col min="2" max="2" width="21.33203125" style="1" customWidth="1"/>
    <col min="3" max="3" width="16.88671875" style="1" bestFit="1" customWidth="1"/>
    <col min="4" max="4" width="19" style="1" customWidth="1"/>
    <col min="5" max="5" width="17.5546875" style="1" customWidth="1"/>
    <col min="6" max="6" width="18.109375" style="1" customWidth="1"/>
    <col min="7" max="7" width="17.6640625" style="1" customWidth="1"/>
    <col min="8" max="8" width="19.33203125" style="1" customWidth="1"/>
    <col min="9" max="13" width="11.44140625" style="1"/>
    <col min="14" max="17" width="16.44140625" style="1" hidden="1" customWidth="1"/>
    <col min="18" max="18" width="0" style="1" hidden="1" customWidth="1"/>
    <col min="19" max="16384" width="11.44140625" style="1"/>
  </cols>
  <sheetData>
    <row r="1" spans="1:18" ht="21" x14ac:dyDescent="0.4">
      <c r="A1" s="156" t="s">
        <v>83</v>
      </c>
      <c r="B1" s="157"/>
      <c r="C1" s="158"/>
      <c r="D1" s="158"/>
      <c r="E1" s="158"/>
      <c r="F1" s="158"/>
      <c r="G1" s="40"/>
      <c r="H1" s="40"/>
      <c r="I1" s="40"/>
      <c r="J1" s="40"/>
    </row>
    <row r="2" spans="1:18" ht="14.4" x14ac:dyDescent="0.3">
      <c r="A2" s="3"/>
      <c r="B2" s="3"/>
      <c r="C2" s="95"/>
      <c r="D2" s="95"/>
      <c r="E2" s="105"/>
      <c r="F2" s="149"/>
    </row>
    <row r="3" spans="1:18" ht="14.4" x14ac:dyDescent="0.3">
      <c r="A3" s="3"/>
      <c r="B3" s="3"/>
      <c r="C3" s="106" t="s">
        <v>76</v>
      </c>
      <c r="D3" s="106" t="s">
        <v>76</v>
      </c>
      <c r="E3" s="151" t="s">
        <v>93</v>
      </c>
      <c r="F3" s="106" t="s">
        <v>140</v>
      </c>
    </row>
    <row r="4" spans="1:18" ht="14.4" x14ac:dyDescent="0.3">
      <c r="A4" s="3"/>
      <c r="B4" s="3"/>
      <c r="C4" s="146" t="s">
        <v>13</v>
      </c>
      <c r="D4" s="146" t="s">
        <v>6</v>
      </c>
      <c r="E4" s="146" t="s">
        <v>7</v>
      </c>
      <c r="F4" s="107" t="s">
        <v>58</v>
      </c>
    </row>
    <row r="5" spans="1:18" ht="14.4" x14ac:dyDescent="0.3">
      <c r="A5" s="3"/>
      <c r="B5" s="3"/>
      <c r="C5" s="146">
        <v>2023</v>
      </c>
      <c r="D5" s="146">
        <v>2023</v>
      </c>
      <c r="E5" s="146">
        <v>2023</v>
      </c>
      <c r="F5" s="107">
        <v>2024</v>
      </c>
      <c r="G5" s="150"/>
    </row>
    <row r="6" spans="1:18" ht="15.6" x14ac:dyDescent="0.3">
      <c r="A6" s="3"/>
      <c r="B6" s="3"/>
      <c r="C6" s="140">
        <f>115443.7-C7</f>
        <v>0</v>
      </c>
      <c r="D6" s="95">
        <f>118173.4-D7</f>
        <v>0</v>
      </c>
      <c r="E6" s="140">
        <f>67045.2-E7</f>
        <v>0</v>
      </c>
      <c r="F6" s="140">
        <f>124880-F7</f>
        <v>0</v>
      </c>
      <c r="G6" s="145"/>
    </row>
    <row r="7" spans="1:18" ht="14.4" x14ac:dyDescent="0.3">
      <c r="A7" s="3"/>
      <c r="B7" s="4" t="s">
        <v>14</v>
      </c>
      <c r="C7" s="108">
        <f>SUM(C9:C15)</f>
        <v>115443.69999999998</v>
      </c>
      <c r="D7" s="108">
        <f>SUM(D9:D15)</f>
        <v>118173.39999999998</v>
      </c>
      <c r="E7" s="108">
        <f>SUM(E9:E15)</f>
        <v>67045.200000000012</v>
      </c>
      <c r="F7" s="108">
        <f>SUM(F9:F15)</f>
        <v>124880</v>
      </c>
      <c r="G7" s="142">
        <f>SUM(G9:G15)</f>
        <v>1</v>
      </c>
      <c r="H7" s="109"/>
    </row>
    <row r="8" spans="1:18" ht="14.4" x14ac:dyDescent="0.3">
      <c r="A8" s="3"/>
      <c r="B8" s="3"/>
    </row>
    <row r="9" spans="1:18" ht="14.4" x14ac:dyDescent="0.3">
      <c r="A9" s="3">
        <v>10</v>
      </c>
      <c r="B9" s="3" t="s">
        <v>69</v>
      </c>
      <c r="C9" s="47">
        <v>68195.8</v>
      </c>
      <c r="D9" s="47">
        <v>72150.7</v>
      </c>
      <c r="E9" s="47">
        <v>46289.8</v>
      </c>
      <c r="F9" s="47">
        <v>75768.7</v>
      </c>
      <c r="G9" s="81">
        <f>+F9/$F$7</f>
        <v>0.60673206278026903</v>
      </c>
      <c r="H9" s="47"/>
      <c r="N9" s="102">
        <v>42177769050</v>
      </c>
      <c r="O9" s="102">
        <v>44527323206.099998</v>
      </c>
      <c r="P9" s="102">
        <v>26322639736.209999</v>
      </c>
      <c r="Q9" s="102">
        <v>46731755334</v>
      </c>
      <c r="R9" s="110">
        <f t="shared" ref="R9:R15" si="0">Q9/$Q$16</f>
        <v>0.52054271255100415</v>
      </c>
    </row>
    <row r="10" spans="1:18" ht="14.4" x14ac:dyDescent="0.3">
      <c r="A10" s="3">
        <v>20</v>
      </c>
      <c r="B10" s="3" t="s">
        <v>70</v>
      </c>
      <c r="C10" s="47">
        <v>29684.6</v>
      </c>
      <c r="D10" s="47">
        <v>28803</v>
      </c>
      <c r="E10" s="47">
        <v>16503.599999999999</v>
      </c>
      <c r="F10" s="47">
        <v>33737.599999999999</v>
      </c>
      <c r="G10" s="81">
        <f t="shared" ref="G10:G15" si="1">+F10/$F$7</f>
        <v>0.27016015374759766</v>
      </c>
      <c r="H10" s="47"/>
      <c r="N10" s="102">
        <v>19788592950</v>
      </c>
      <c r="O10" s="102">
        <v>19446301917</v>
      </c>
      <c r="P10" s="102">
        <v>11114294426.280001</v>
      </c>
      <c r="Q10" s="102">
        <v>22433846666</v>
      </c>
      <c r="R10" s="110">
        <f t="shared" si="0"/>
        <v>0.24988950902892143</v>
      </c>
    </row>
    <row r="11" spans="1:18" ht="14.4" x14ac:dyDescent="0.3">
      <c r="A11" s="3">
        <v>30</v>
      </c>
      <c r="B11" s="3" t="s">
        <v>71</v>
      </c>
      <c r="C11" s="47">
        <v>1594.2</v>
      </c>
      <c r="D11" s="47">
        <v>1627.2</v>
      </c>
      <c r="E11" s="47">
        <v>782.8</v>
      </c>
      <c r="F11" s="47">
        <v>1607.3</v>
      </c>
      <c r="G11" s="81">
        <f t="shared" si="1"/>
        <v>1.287075592568866E-2</v>
      </c>
      <c r="H11" s="47"/>
      <c r="N11" s="102">
        <v>1302084787</v>
      </c>
      <c r="O11" s="102">
        <v>1043988596</v>
      </c>
      <c r="P11" s="102">
        <v>456813134.77999997</v>
      </c>
      <c r="Q11" s="102">
        <v>1320578000</v>
      </c>
      <c r="R11" s="110">
        <f t="shared" si="0"/>
        <v>1.470985306120194E-2</v>
      </c>
    </row>
    <row r="12" spans="1:18" ht="14.4" x14ac:dyDescent="0.3">
      <c r="A12" s="3">
        <v>40</v>
      </c>
      <c r="B12" s="3" t="s">
        <v>72</v>
      </c>
      <c r="C12" s="47">
        <v>12775.1</v>
      </c>
      <c r="D12" s="47">
        <v>5473.7</v>
      </c>
      <c r="E12" s="47">
        <v>742.1</v>
      </c>
      <c r="F12" s="47">
        <v>10587.2</v>
      </c>
      <c r="G12" s="81">
        <f t="shared" si="1"/>
        <v>8.4778987828315194E-2</v>
      </c>
      <c r="H12" s="47"/>
      <c r="N12" s="102">
        <v>10548500000</v>
      </c>
      <c r="O12" s="102">
        <v>10023840328.82</v>
      </c>
      <c r="P12" s="102">
        <v>7032764745.7600002</v>
      </c>
      <c r="Q12" s="102">
        <v>15252646000</v>
      </c>
      <c r="R12" s="110">
        <f t="shared" si="0"/>
        <v>0.16989846980226045</v>
      </c>
    </row>
    <row r="13" spans="1:18" ht="14.4" x14ac:dyDescent="0.3">
      <c r="A13" s="3">
        <v>50</v>
      </c>
      <c r="B13" s="3" t="s">
        <v>73</v>
      </c>
      <c r="C13" s="47">
        <v>3096.7</v>
      </c>
      <c r="D13" s="47">
        <v>9991.5</v>
      </c>
      <c r="E13" s="47">
        <v>2700.3</v>
      </c>
      <c r="F13" s="47">
        <v>3084.8</v>
      </c>
      <c r="G13" s="81">
        <f t="shared" si="1"/>
        <v>2.470211402946829E-2</v>
      </c>
      <c r="H13" s="47"/>
      <c r="N13" s="102">
        <v>2580748472</v>
      </c>
      <c r="O13" s="102">
        <v>2485604719.3200002</v>
      </c>
      <c r="P13" s="102">
        <v>577695907.82000005</v>
      </c>
      <c r="Q13" s="102">
        <v>3764108000</v>
      </c>
      <c r="R13" s="110">
        <f t="shared" si="0"/>
        <v>4.1928212938951513E-2</v>
      </c>
    </row>
    <row r="14" spans="1:18" ht="14.4" x14ac:dyDescent="0.3">
      <c r="A14" s="3">
        <v>60</v>
      </c>
      <c r="B14" s="3" t="s">
        <v>74</v>
      </c>
      <c r="C14" s="47">
        <v>83.9</v>
      </c>
      <c r="D14" s="47">
        <v>117.9</v>
      </c>
      <c r="E14" s="47">
        <v>24.8</v>
      </c>
      <c r="F14" s="47">
        <v>81.8</v>
      </c>
      <c r="G14" s="81">
        <f t="shared" si="1"/>
        <v>6.5502882767456755E-4</v>
      </c>
      <c r="H14" s="47"/>
      <c r="N14" s="102">
        <v>573825741</v>
      </c>
      <c r="O14" s="102">
        <v>381567441</v>
      </c>
      <c r="P14" s="102">
        <v>102837360.09</v>
      </c>
      <c r="Q14" s="102">
        <v>254471000</v>
      </c>
      <c r="R14" s="110">
        <f t="shared" si="0"/>
        <v>2.834539889606762E-3</v>
      </c>
    </row>
    <row r="15" spans="1:18" ht="14.4" x14ac:dyDescent="0.3">
      <c r="A15" s="3">
        <v>70</v>
      </c>
      <c r="B15" s="3" t="s">
        <v>75</v>
      </c>
      <c r="C15" s="47">
        <v>13.4</v>
      </c>
      <c r="D15" s="47">
        <v>9.4</v>
      </c>
      <c r="E15" s="47">
        <v>1.8</v>
      </c>
      <c r="F15" s="47">
        <v>12.6</v>
      </c>
      <c r="G15" s="147">
        <f t="shared" si="1"/>
        <v>1.0089686098654708E-4</v>
      </c>
      <c r="H15" s="47"/>
      <c r="N15" s="102">
        <v>17930000</v>
      </c>
      <c r="O15" s="102">
        <v>12780000</v>
      </c>
      <c r="P15" s="102">
        <v>6533538.6500000004</v>
      </c>
      <c r="Q15" s="102">
        <v>17659000</v>
      </c>
      <c r="R15" s="110">
        <f t="shared" si="0"/>
        <v>1.9670272805374998E-4</v>
      </c>
    </row>
    <row r="16" spans="1:18" ht="14.4" x14ac:dyDescent="0.3">
      <c r="A16" s="3"/>
      <c r="B16" s="3"/>
      <c r="C16" s="6"/>
      <c r="D16" s="6"/>
      <c r="E16" s="6"/>
      <c r="F16" s="6"/>
      <c r="G16" s="6"/>
      <c r="Q16" s="102">
        <f>SUM(Q9:Q15)</f>
        <v>89775064000</v>
      </c>
    </row>
    <row r="17" spans="1:6" ht="14.4" x14ac:dyDescent="0.3">
      <c r="A17" s="3"/>
      <c r="B17" s="3"/>
      <c r="C17" s="6"/>
      <c r="D17" s="6"/>
      <c r="E17" s="6"/>
      <c r="F17" s="6"/>
    </row>
    <row r="18" spans="1:6" ht="14.4" x14ac:dyDescent="0.3">
      <c r="A18" s="59"/>
      <c r="B18" s="3"/>
      <c r="C18" s="47"/>
      <c r="D18" s="47"/>
      <c r="E18" s="47"/>
      <c r="F18" s="47"/>
    </row>
    <row r="19" spans="1:6" ht="14.4" x14ac:dyDescent="0.3">
      <c r="A19" s="3"/>
      <c r="B19" s="3"/>
      <c r="E19" s="2"/>
    </row>
    <row r="20" spans="1:6" x14ac:dyDescent="0.25">
      <c r="A20" s="40"/>
      <c r="B20" s="40"/>
    </row>
    <row r="34" spans="3:7" x14ac:dyDescent="0.25">
      <c r="C34" s="111"/>
      <c r="D34" s="111"/>
      <c r="E34" s="111"/>
      <c r="F34" s="111"/>
      <c r="G34" s="40"/>
    </row>
    <row r="66" spans="1:2" x14ac:dyDescent="0.25">
      <c r="A66" s="111"/>
      <c r="B66" s="40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I207"/>
  <sheetViews>
    <sheetView showGridLines="0" zoomScale="122" zoomScaleNormal="122" workbookViewId="0">
      <selection activeCell="A2" sqref="A2"/>
    </sheetView>
  </sheetViews>
  <sheetFormatPr baseColWidth="10" defaultColWidth="11.44140625" defaultRowHeight="13.2" x14ac:dyDescent="0.25"/>
  <cols>
    <col min="1" max="1" width="49.109375" style="112" customWidth="1"/>
    <col min="2" max="2" width="12.6640625" style="112" customWidth="1"/>
    <col min="3" max="3" width="12" style="112" customWidth="1"/>
    <col min="4" max="4" width="15.33203125" style="112" customWidth="1"/>
    <col min="5" max="5" width="12.109375" style="112" customWidth="1"/>
    <col min="6" max="6" width="12.33203125" style="112" customWidth="1"/>
    <col min="7" max="7" width="18.6640625" style="112" customWidth="1"/>
    <col min="8" max="8" width="17.88671875" style="112" customWidth="1"/>
    <col min="9" max="9" width="17.33203125" style="112" customWidth="1"/>
    <col min="10" max="16384" width="11.44140625" style="112"/>
  </cols>
  <sheetData>
    <row r="1" spans="1:8" ht="21" x14ac:dyDescent="0.4">
      <c r="A1" s="159" t="s">
        <v>84</v>
      </c>
      <c r="B1" s="159"/>
      <c r="C1" s="159"/>
      <c r="D1" s="159"/>
      <c r="E1" s="64"/>
      <c r="F1" s="64"/>
    </row>
    <row r="2" spans="1:8" x14ac:dyDescent="0.25">
      <c r="A2" s="113"/>
      <c r="B2" s="113"/>
      <c r="C2" s="113"/>
      <c r="D2" s="113"/>
      <c r="E2" s="113"/>
      <c r="F2" s="113"/>
    </row>
    <row r="3" spans="1:8" ht="15.6" x14ac:dyDescent="0.3">
      <c r="A3" s="153" t="s">
        <v>79</v>
      </c>
    </row>
    <row r="6" spans="1:8" x14ac:dyDescent="0.25">
      <c r="A6" s="114"/>
    </row>
    <row r="7" spans="1:8" ht="21" x14ac:dyDescent="0.4">
      <c r="A7" s="262" t="s">
        <v>94</v>
      </c>
      <c r="B7" s="262"/>
      <c r="C7" s="262"/>
      <c r="D7" s="262"/>
      <c r="E7" s="262"/>
      <c r="F7" s="262"/>
    </row>
    <row r="8" spans="1:8" ht="21" x14ac:dyDescent="0.4">
      <c r="A8" s="262" t="s">
        <v>60</v>
      </c>
      <c r="B8" s="262"/>
      <c r="C8" s="262"/>
      <c r="D8" s="262"/>
      <c r="E8" s="262"/>
      <c r="F8" s="262"/>
    </row>
    <row r="9" spans="1:8" ht="21.6" thickBot="1" x14ac:dyDescent="0.45">
      <c r="A9" s="263" t="s">
        <v>26</v>
      </c>
      <c r="B9" s="263"/>
      <c r="C9" s="263"/>
      <c r="D9" s="263"/>
      <c r="E9" s="263"/>
      <c r="F9" s="263"/>
    </row>
    <row r="10" spans="1:8" ht="15.6" x14ac:dyDescent="0.3">
      <c r="A10" s="264" t="s">
        <v>12</v>
      </c>
      <c r="B10" s="211" t="s">
        <v>41</v>
      </c>
      <c r="C10" s="212" t="s">
        <v>40</v>
      </c>
      <c r="D10" s="211" t="s">
        <v>39</v>
      </c>
      <c r="E10" s="213" t="s">
        <v>54</v>
      </c>
      <c r="F10" s="213" t="s">
        <v>67</v>
      </c>
    </row>
    <row r="11" spans="1:8" ht="15.6" x14ac:dyDescent="0.3">
      <c r="A11" s="265"/>
      <c r="B11" s="214" t="s">
        <v>13</v>
      </c>
      <c r="C11" s="215" t="s">
        <v>6</v>
      </c>
      <c r="D11" s="214" t="s">
        <v>58</v>
      </c>
      <c r="E11" s="216" t="s">
        <v>62</v>
      </c>
      <c r="F11" s="216" t="s">
        <v>62</v>
      </c>
    </row>
    <row r="12" spans="1:8" ht="15.6" x14ac:dyDescent="0.3">
      <c r="A12" s="266"/>
      <c r="B12" s="217">
        <v>2023</v>
      </c>
      <c r="C12" s="218" t="s">
        <v>95</v>
      </c>
      <c r="D12" s="217">
        <v>2024</v>
      </c>
      <c r="E12" s="219" t="s">
        <v>66</v>
      </c>
      <c r="F12" s="219" t="s">
        <v>63</v>
      </c>
    </row>
    <row r="13" spans="1:8" ht="15.6" x14ac:dyDescent="0.25">
      <c r="A13" s="54"/>
      <c r="B13" s="154"/>
      <c r="C13" s="168"/>
      <c r="D13" s="166"/>
      <c r="E13" s="154"/>
      <c r="F13" s="154"/>
      <c r="G13" s="141"/>
    </row>
    <row r="14" spans="1:8" ht="15.6" x14ac:dyDescent="0.25">
      <c r="A14" s="220" t="s">
        <v>14</v>
      </c>
      <c r="B14" s="221">
        <f>SUM(B16:B34)</f>
        <v>115443.7</v>
      </c>
      <c r="C14" s="221">
        <f>SUM(C16:C34)+0.2</f>
        <v>118173.4</v>
      </c>
      <c r="D14" s="222">
        <f>SUM(D16:D34)</f>
        <v>124880.00000000001</v>
      </c>
      <c r="E14" s="223">
        <f>SUM(E16:E34)</f>
        <v>9436.2999999999993</v>
      </c>
      <c r="F14" s="223">
        <f>SUM(F16:F34)</f>
        <v>6706.7999999999984</v>
      </c>
      <c r="G14" s="61"/>
      <c r="H14" s="62"/>
    </row>
    <row r="15" spans="1:8" ht="15.6" x14ac:dyDescent="0.25">
      <c r="A15" s="55"/>
      <c r="B15" s="23"/>
      <c r="C15" s="24"/>
      <c r="D15" s="167"/>
      <c r="E15" s="56"/>
      <c r="F15" s="56"/>
      <c r="G15" s="115"/>
      <c r="H15" s="116"/>
    </row>
    <row r="16" spans="1:8" ht="15.6" x14ac:dyDescent="0.3">
      <c r="A16" s="224" t="s">
        <v>11</v>
      </c>
      <c r="B16" s="225">
        <v>205</v>
      </c>
      <c r="C16" s="226">
        <v>200.5</v>
      </c>
      <c r="D16" s="227">
        <v>200</v>
      </c>
      <c r="E16" s="228">
        <f>+D16-B16</f>
        <v>-5</v>
      </c>
      <c r="F16" s="228">
        <f>+D16-C16</f>
        <v>-0.5</v>
      </c>
      <c r="G16" s="43"/>
      <c r="H16" s="116"/>
    </row>
    <row r="17" spans="1:8" ht="15.6" x14ac:dyDescent="0.3">
      <c r="A17" s="99" t="s">
        <v>15</v>
      </c>
      <c r="B17" s="24">
        <v>739.8</v>
      </c>
      <c r="C17" s="169">
        <v>739.7</v>
      </c>
      <c r="D17" s="155">
        <v>784.8</v>
      </c>
      <c r="E17" s="71">
        <f t="shared" ref="E17:E34" si="0">+D17-B17</f>
        <v>45</v>
      </c>
      <c r="F17" s="71">
        <f t="shared" ref="F17:F34" si="1">+D17-C17</f>
        <v>45.099999999999909</v>
      </c>
      <c r="G17" s="43"/>
      <c r="H17" s="116"/>
    </row>
    <row r="18" spans="1:8" ht="15.6" x14ac:dyDescent="0.3">
      <c r="A18" s="224" t="s">
        <v>19</v>
      </c>
      <c r="B18" s="225">
        <v>7383.5</v>
      </c>
      <c r="C18" s="226">
        <v>6938.7</v>
      </c>
      <c r="D18" s="227">
        <v>7839.2</v>
      </c>
      <c r="E18" s="228">
        <f t="shared" si="0"/>
        <v>455.69999999999982</v>
      </c>
      <c r="F18" s="228">
        <f t="shared" si="1"/>
        <v>900.5</v>
      </c>
      <c r="G18" s="43"/>
      <c r="H18" s="116"/>
    </row>
    <row r="19" spans="1:8" ht="15.6" x14ac:dyDescent="0.3">
      <c r="A19" s="99" t="s">
        <v>55</v>
      </c>
      <c r="B19" s="24">
        <v>3222.3</v>
      </c>
      <c r="C19" s="169">
        <v>3307.3</v>
      </c>
      <c r="D19" s="155">
        <v>3502</v>
      </c>
      <c r="E19" s="71">
        <f t="shared" si="0"/>
        <v>279.69999999999982</v>
      </c>
      <c r="F19" s="71">
        <f t="shared" si="1"/>
        <v>194.69999999999982</v>
      </c>
      <c r="G19" s="43"/>
      <c r="H19" s="116"/>
    </row>
    <row r="20" spans="1:8" ht="15.6" x14ac:dyDescent="0.3">
      <c r="A20" s="224" t="s">
        <v>36</v>
      </c>
      <c r="B20" s="225">
        <v>397</v>
      </c>
      <c r="C20" s="226">
        <v>397</v>
      </c>
      <c r="D20" s="227">
        <v>404.7</v>
      </c>
      <c r="E20" s="228">
        <f t="shared" si="0"/>
        <v>7.6999999999999886</v>
      </c>
      <c r="F20" s="228">
        <f t="shared" si="1"/>
        <v>7.6999999999999886</v>
      </c>
      <c r="G20" s="43"/>
      <c r="H20" s="116"/>
    </row>
    <row r="21" spans="1:8" ht="15.6" x14ac:dyDescent="0.3">
      <c r="A21" s="99" t="s">
        <v>9</v>
      </c>
      <c r="B21" s="24">
        <v>22254.400000000001</v>
      </c>
      <c r="C21" s="169">
        <v>22018.400000000001</v>
      </c>
      <c r="D21" s="155">
        <v>23050.6</v>
      </c>
      <c r="E21" s="71">
        <f t="shared" si="0"/>
        <v>796.19999999999709</v>
      </c>
      <c r="F21" s="71">
        <f t="shared" si="1"/>
        <v>1032.1999999999971</v>
      </c>
      <c r="G21" s="43"/>
      <c r="H21" s="116"/>
    </row>
    <row r="22" spans="1:8" ht="15.6" x14ac:dyDescent="0.3">
      <c r="A22" s="224" t="s">
        <v>78</v>
      </c>
      <c r="B22" s="225">
        <v>12053.4</v>
      </c>
      <c r="C22" s="226">
        <v>11390</v>
      </c>
      <c r="D22" s="227">
        <v>12555.1</v>
      </c>
      <c r="E22" s="228">
        <f t="shared" si="0"/>
        <v>501.70000000000073</v>
      </c>
      <c r="F22" s="228">
        <f t="shared" si="1"/>
        <v>1165.1000000000004</v>
      </c>
      <c r="G22" s="43"/>
      <c r="H22" s="116"/>
    </row>
    <row r="23" spans="1:8" ht="15.6" x14ac:dyDescent="0.3">
      <c r="A23" s="99" t="s">
        <v>56</v>
      </c>
      <c r="B23" s="24">
        <v>1073.5999999999999</v>
      </c>
      <c r="C23" s="169">
        <v>1413.5</v>
      </c>
      <c r="D23" s="155">
        <v>1425.7</v>
      </c>
      <c r="E23" s="71">
        <f t="shared" si="0"/>
        <v>352.10000000000014</v>
      </c>
      <c r="F23" s="71">
        <f t="shared" si="1"/>
        <v>12.200000000000045</v>
      </c>
      <c r="G23" s="43"/>
      <c r="H23" s="116"/>
    </row>
    <row r="24" spans="1:8" ht="15.6" x14ac:dyDescent="0.3">
      <c r="A24" s="224" t="s">
        <v>20</v>
      </c>
      <c r="B24" s="225">
        <v>497</v>
      </c>
      <c r="C24" s="226">
        <v>493</v>
      </c>
      <c r="D24" s="227">
        <v>504.8</v>
      </c>
      <c r="E24" s="228">
        <f t="shared" si="0"/>
        <v>7.8000000000000114</v>
      </c>
      <c r="F24" s="228">
        <f t="shared" si="1"/>
        <v>11.800000000000011</v>
      </c>
      <c r="G24" s="43"/>
      <c r="H24" s="116"/>
    </row>
    <row r="25" spans="1:8" ht="15.6" x14ac:dyDescent="0.3">
      <c r="A25" s="99" t="s">
        <v>21</v>
      </c>
      <c r="B25" s="24">
        <v>1514.2</v>
      </c>
      <c r="C25" s="169">
        <v>1553.7</v>
      </c>
      <c r="D25" s="155">
        <v>1676</v>
      </c>
      <c r="E25" s="71">
        <f t="shared" si="0"/>
        <v>161.79999999999995</v>
      </c>
      <c r="F25" s="71">
        <f t="shared" si="1"/>
        <v>122.29999999999995</v>
      </c>
      <c r="G25" s="43"/>
      <c r="H25" s="116"/>
    </row>
    <row r="26" spans="1:8" ht="15.6" x14ac:dyDescent="0.3">
      <c r="A26" s="224" t="s">
        <v>22</v>
      </c>
      <c r="B26" s="225">
        <v>5791.6</v>
      </c>
      <c r="C26" s="226">
        <v>8052</v>
      </c>
      <c r="D26" s="227">
        <v>6580</v>
      </c>
      <c r="E26" s="228">
        <f t="shared" si="0"/>
        <v>788.39999999999964</v>
      </c>
      <c r="F26" s="228">
        <f t="shared" si="1"/>
        <v>-1472</v>
      </c>
      <c r="G26" s="43"/>
      <c r="H26" s="116"/>
    </row>
    <row r="27" spans="1:8" ht="15.6" x14ac:dyDescent="0.3">
      <c r="A27" s="99" t="s">
        <v>23</v>
      </c>
      <c r="B27" s="24">
        <v>92.7</v>
      </c>
      <c r="C27" s="169">
        <v>314.39999999999998</v>
      </c>
      <c r="D27" s="155">
        <v>101</v>
      </c>
      <c r="E27" s="71">
        <f t="shared" si="0"/>
        <v>8.2999999999999972</v>
      </c>
      <c r="F27" s="71">
        <f t="shared" si="1"/>
        <v>-213.39999999999998</v>
      </c>
      <c r="G27" s="43"/>
      <c r="H27" s="116"/>
    </row>
    <row r="28" spans="1:8" ht="15.6" x14ac:dyDescent="0.3">
      <c r="A28" s="224" t="s">
        <v>10</v>
      </c>
      <c r="B28" s="225">
        <v>672.7</v>
      </c>
      <c r="C28" s="226">
        <v>775.6</v>
      </c>
      <c r="D28" s="227">
        <v>720.6</v>
      </c>
      <c r="E28" s="228">
        <f t="shared" si="0"/>
        <v>47.899999999999977</v>
      </c>
      <c r="F28" s="228">
        <f t="shared" si="1"/>
        <v>-55</v>
      </c>
      <c r="G28" s="43"/>
      <c r="H28" s="116"/>
    </row>
    <row r="29" spans="1:8" ht="15.6" x14ac:dyDescent="0.3">
      <c r="A29" s="99" t="s">
        <v>37</v>
      </c>
      <c r="B29" s="24">
        <v>1432.8</v>
      </c>
      <c r="C29" s="169">
        <v>1442.1</v>
      </c>
      <c r="D29" s="155">
        <v>1452.3</v>
      </c>
      <c r="E29" s="71">
        <f t="shared" si="0"/>
        <v>19.5</v>
      </c>
      <c r="F29" s="71">
        <f t="shared" si="1"/>
        <v>10.200000000000045</v>
      </c>
      <c r="G29" s="43"/>
      <c r="H29" s="116"/>
    </row>
    <row r="30" spans="1:8" ht="15.6" x14ac:dyDescent="0.3">
      <c r="A30" s="224" t="s">
        <v>24</v>
      </c>
      <c r="B30" s="225">
        <v>277.60000000000002</v>
      </c>
      <c r="C30" s="226">
        <v>252.2</v>
      </c>
      <c r="D30" s="227">
        <v>255.8</v>
      </c>
      <c r="E30" s="228">
        <f t="shared" si="0"/>
        <v>-21.800000000000011</v>
      </c>
      <c r="F30" s="228">
        <f t="shared" si="1"/>
        <v>3.6000000000000227</v>
      </c>
      <c r="G30" s="43"/>
      <c r="H30" s="116"/>
    </row>
    <row r="31" spans="1:8" ht="15.6" x14ac:dyDescent="0.3">
      <c r="A31" s="99" t="s">
        <v>57</v>
      </c>
      <c r="B31" s="24">
        <v>40114</v>
      </c>
      <c r="C31" s="169">
        <v>40794.400000000001</v>
      </c>
      <c r="D31" s="155">
        <v>41132.9</v>
      </c>
      <c r="E31" s="71">
        <f t="shared" si="0"/>
        <v>1018.9000000000015</v>
      </c>
      <c r="F31" s="71">
        <f t="shared" si="1"/>
        <v>338.5</v>
      </c>
      <c r="G31" s="43"/>
      <c r="H31" s="116"/>
    </row>
    <row r="32" spans="1:8" ht="15.6" x14ac:dyDescent="0.3">
      <c r="A32" s="224" t="s">
        <v>43</v>
      </c>
      <c r="B32" s="225">
        <v>1428.1</v>
      </c>
      <c r="C32" s="226">
        <v>1796.7</v>
      </c>
      <c r="D32" s="227">
        <v>1737.8</v>
      </c>
      <c r="E32" s="228">
        <f t="shared" si="0"/>
        <v>309.70000000000005</v>
      </c>
      <c r="F32" s="228">
        <f t="shared" si="1"/>
        <v>-58.900000000000091</v>
      </c>
      <c r="G32" s="43"/>
      <c r="H32" s="116"/>
    </row>
    <row r="33" spans="1:9" ht="15.6" x14ac:dyDescent="0.3">
      <c r="A33" s="100" t="s">
        <v>17</v>
      </c>
      <c r="B33" s="25">
        <v>16141.7</v>
      </c>
      <c r="C33" s="169">
        <v>16141.7</v>
      </c>
      <c r="D33" s="155">
        <v>20778.400000000001</v>
      </c>
      <c r="E33" s="71">
        <f t="shared" si="0"/>
        <v>4636.7000000000007</v>
      </c>
      <c r="F33" s="71">
        <f t="shared" si="1"/>
        <v>4636.7000000000007</v>
      </c>
      <c r="G33" s="43"/>
      <c r="H33" s="116"/>
    </row>
    <row r="34" spans="1:9" ht="16.2" thickBot="1" x14ac:dyDescent="0.35">
      <c r="A34" s="229" t="s">
        <v>2</v>
      </c>
      <c r="B34" s="230">
        <v>152.30000000000001</v>
      </c>
      <c r="C34" s="231">
        <v>152.30000000000001</v>
      </c>
      <c r="D34" s="232">
        <v>178.3</v>
      </c>
      <c r="E34" s="233">
        <f t="shared" si="0"/>
        <v>26</v>
      </c>
      <c r="F34" s="234">
        <f t="shared" si="1"/>
        <v>26</v>
      </c>
      <c r="G34" s="63"/>
      <c r="H34" s="116"/>
    </row>
    <row r="35" spans="1:9" ht="9" customHeight="1" x14ac:dyDescent="0.3">
      <c r="A35" s="34"/>
      <c r="B35" s="65"/>
      <c r="C35" s="66"/>
      <c r="D35" s="34"/>
      <c r="E35" s="34"/>
      <c r="F35" s="34"/>
      <c r="G35" s="117"/>
    </row>
    <row r="36" spans="1:9" ht="38.25" customHeight="1" x14ac:dyDescent="0.25">
      <c r="A36" s="261" t="s">
        <v>96</v>
      </c>
      <c r="B36" s="261"/>
      <c r="C36" s="261"/>
      <c r="D36" s="261"/>
      <c r="E36" s="261"/>
      <c r="F36" s="261"/>
    </row>
    <row r="37" spans="1:9" ht="13.8" customHeight="1" x14ac:dyDescent="0.25">
      <c r="A37" s="261" t="s">
        <v>80</v>
      </c>
      <c r="B37" s="261"/>
      <c r="C37" s="261"/>
      <c r="D37" s="261"/>
      <c r="E37" s="261"/>
      <c r="F37" s="261"/>
      <c r="G37" s="119" t="s">
        <v>61</v>
      </c>
      <c r="H37" s="119" t="s">
        <v>61</v>
      </c>
      <c r="I37" s="119" t="s">
        <v>61</v>
      </c>
    </row>
    <row r="38" spans="1:9" ht="23.25" customHeight="1" x14ac:dyDescent="0.25">
      <c r="A38" s="164"/>
      <c r="B38" s="164"/>
      <c r="C38" s="164"/>
      <c r="D38" s="164"/>
      <c r="E38" s="164"/>
      <c r="F38" s="164"/>
      <c r="G38" s="119"/>
      <c r="H38" s="119"/>
      <c r="I38" s="119"/>
    </row>
    <row r="39" spans="1:9" ht="15.6" x14ac:dyDescent="0.3">
      <c r="A39" s="36" t="s">
        <v>47</v>
      </c>
      <c r="B39" s="120" t="s">
        <v>90</v>
      </c>
      <c r="C39" s="120" t="s">
        <v>88</v>
      </c>
      <c r="D39" s="57" t="s">
        <v>85</v>
      </c>
      <c r="E39" s="57"/>
      <c r="F39" s="57"/>
      <c r="G39" s="121" t="s">
        <v>90</v>
      </c>
      <c r="H39" s="121" t="s">
        <v>88</v>
      </c>
      <c r="I39" s="57" t="s">
        <v>85</v>
      </c>
    </row>
    <row r="40" spans="1:9" ht="15.6" x14ac:dyDescent="0.3">
      <c r="A40" s="122" t="s">
        <v>18</v>
      </c>
      <c r="B40" s="123">
        <f t="shared" ref="B40:I40" si="2">SUM(B42:B60)</f>
        <v>115443.70000000003</v>
      </c>
      <c r="C40" s="123">
        <f t="shared" si="2"/>
        <v>118173.2</v>
      </c>
      <c r="D40" s="123">
        <f t="shared" si="2"/>
        <v>124880.00000000001</v>
      </c>
      <c r="E40" s="123"/>
      <c r="F40" s="123"/>
      <c r="G40" s="124">
        <f t="shared" si="2"/>
        <v>0.99999999999999978</v>
      </c>
      <c r="H40" s="124">
        <f t="shared" si="2"/>
        <v>1</v>
      </c>
      <c r="I40" s="124">
        <f t="shared" si="2"/>
        <v>0.99999999999999978</v>
      </c>
    </row>
    <row r="41" spans="1:9" ht="15.6" x14ac:dyDescent="0.3">
      <c r="A41" s="118"/>
      <c r="B41" s="118"/>
      <c r="C41" s="118"/>
      <c r="D41" s="118"/>
      <c r="E41" s="118"/>
      <c r="F41" s="118"/>
    </row>
    <row r="42" spans="1:9" ht="15.6" x14ac:dyDescent="0.25">
      <c r="A42" s="26" t="s">
        <v>57</v>
      </c>
      <c r="B42" s="27">
        <f>+B31</f>
        <v>40114</v>
      </c>
      <c r="C42" s="27">
        <f>+C31</f>
        <v>40794.400000000001</v>
      </c>
      <c r="D42" s="27">
        <f>+D31</f>
        <v>41132.9</v>
      </c>
      <c r="E42" s="27"/>
      <c r="F42" s="27"/>
      <c r="G42" s="125">
        <f t="shared" ref="G42:G60" si="3">+B42/$B$40</f>
        <v>0.34747673541301943</v>
      </c>
      <c r="H42" s="125">
        <f t="shared" ref="H42:H60" si="4">+C42/$C$40</f>
        <v>0.34520855828563501</v>
      </c>
      <c r="I42" s="125">
        <f t="shared" ref="I42:I60" si="5">+D42/$D$40</f>
        <v>0.32937940422805889</v>
      </c>
    </row>
    <row r="43" spans="1:9" ht="15.6" x14ac:dyDescent="0.25">
      <c r="A43" s="26" t="s">
        <v>9</v>
      </c>
      <c r="B43" s="27">
        <f>+B21</f>
        <v>22254.400000000001</v>
      </c>
      <c r="C43" s="27">
        <f>+C21</f>
        <v>22018.400000000001</v>
      </c>
      <c r="D43" s="27">
        <f>+D21</f>
        <v>23050.6</v>
      </c>
      <c r="E43" s="27"/>
      <c r="F43" s="27"/>
      <c r="G43" s="125">
        <f t="shared" si="3"/>
        <v>0.19277275416501721</v>
      </c>
      <c r="H43" s="125">
        <f t="shared" si="4"/>
        <v>0.18632312571716769</v>
      </c>
      <c r="I43" s="125">
        <f t="shared" si="5"/>
        <v>0.18458199871876999</v>
      </c>
    </row>
    <row r="44" spans="1:9" ht="15.6" x14ac:dyDescent="0.25">
      <c r="A44" s="26" t="s">
        <v>17</v>
      </c>
      <c r="B44" s="27">
        <f>+B33</f>
        <v>16141.7</v>
      </c>
      <c r="C44" s="27">
        <f>+C33</f>
        <v>16141.7</v>
      </c>
      <c r="D44" s="27">
        <f>+D33</f>
        <v>20778.400000000001</v>
      </c>
      <c r="E44" s="27"/>
      <c r="F44" s="27"/>
      <c r="G44" s="125">
        <f t="shared" si="3"/>
        <v>0.13982313456689274</v>
      </c>
      <c r="H44" s="125">
        <f t="shared" si="4"/>
        <v>0.13659357620848045</v>
      </c>
      <c r="I44" s="125">
        <f t="shared" si="5"/>
        <v>0.16638693145419603</v>
      </c>
    </row>
    <row r="45" spans="1:9" ht="15.6" x14ac:dyDescent="0.25">
      <c r="A45" s="26" t="s">
        <v>8</v>
      </c>
      <c r="B45" s="27">
        <f>+B22</f>
        <v>12053.4</v>
      </c>
      <c r="C45" s="27">
        <f>+C22</f>
        <v>11390</v>
      </c>
      <c r="D45" s="27">
        <f>+D22</f>
        <v>12555.1</v>
      </c>
      <c r="E45" s="27"/>
      <c r="F45" s="27"/>
      <c r="G45" s="125">
        <f t="shared" si="3"/>
        <v>0.10440933545962228</v>
      </c>
      <c r="H45" s="125">
        <f t="shared" si="4"/>
        <v>9.6383951691246417E-2</v>
      </c>
      <c r="I45" s="125">
        <f t="shared" si="5"/>
        <v>0.10053731582319025</v>
      </c>
    </row>
    <row r="46" spans="1:9" ht="15.6" x14ac:dyDescent="0.25">
      <c r="A46" s="26" t="s">
        <v>19</v>
      </c>
      <c r="B46" s="27">
        <f>+B18</f>
        <v>7383.5</v>
      </c>
      <c r="C46" s="27">
        <f>+C18</f>
        <v>6938.7</v>
      </c>
      <c r="D46" s="27">
        <f>+D18</f>
        <v>7839.2</v>
      </c>
      <c r="E46" s="27"/>
      <c r="F46" s="27"/>
      <c r="G46" s="125">
        <f t="shared" si="3"/>
        <v>6.3957582787107461E-2</v>
      </c>
      <c r="H46" s="125">
        <f t="shared" si="4"/>
        <v>5.8716358700619094E-2</v>
      </c>
      <c r="I46" s="125">
        <f t="shared" si="5"/>
        <v>6.2773862908392042E-2</v>
      </c>
    </row>
    <row r="47" spans="1:9" ht="15.6" x14ac:dyDescent="0.25">
      <c r="A47" s="26" t="s">
        <v>22</v>
      </c>
      <c r="B47" s="27">
        <f>+B26</f>
        <v>5791.6</v>
      </c>
      <c r="C47" s="27">
        <f>+C26</f>
        <v>8052</v>
      </c>
      <c r="D47" s="27">
        <f>+D26</f>
        <v>6580</v>
      </c>
      <c r="E47" s="27"/>
      <c r="F47" s="27"/>
      <c r="G47" s="125">
        <f t="shared" si="3"/>
        <v>5.016817721538723E-2</v>
      </c>
      <c r="H47" s="125">
        <f t="shared" si="4"/>
        <v>6.8137276472161196E-2</v>
      </c>
      <c r="I47" s="125">
        <f t="shared" si="5"/>
        <v>5.2690582959641248E-2</v>
      </c>
    </row>
    <row r="48" spans="1:9" ht="15.6" x14ac:dyDescent="0.25">
      <c r="A48" s="26" t="s">
        <v>55</v>
      </c>
      <c r="B48" s="27">
        <f>+B19</f>
        <v>3222.3</v>
      </c>
      <c r="C48" s="27">
        <f>+C19</f>
        <v>3307.3</v>
      </c>
      <c r="D48" s="27">
        <f>+D19</f>
        <v>3502</v>
      </c>
      <c r="E48" s="27"/>
      <c r="F48" s="27"/>
      <c r="G48" s="125">
        <f t="shared" si="3"/>
        <v>2.7912307037976081E-2</v>
      </c>
      <c r="H48" s="125">
        <f t="shared" si="4"/>
        <v>2.7986887043762884E-2</v>
      </c>
      <c r="I48" s="125">
        <f t="shared" si="5"/>
        <v>2.804292120435618E-2</v>
      </c>
    </row>
    <row r="49" spans="1:9" ht="15.6" x14ac:dyDescent="0.25">
      <c r="A49" s="26" t="s">
        <v>21</v>
      </c>
      <c r="B49" s="27">
        <f>+B25</f>
        <v>1514.2</v>
      </c>
      <c r="C49" s="27">
        <f>+C25</f>
        <v>1553.7</v>
      </c>
      <c r="D49" s="27">
        <f>+D25</f>
        <v>1676</v>
      </c>
      <c r="E49" s="27"/>
      <c r="F49" s="27"/>
      <c r="G49" s="125">
        <f t="shared" si="3"/>
        <v>1.31163502209302E-2</v>
      </c>
      <c r="H49" s="125">
        <f t="shared" si="4"/>
        <v>1.3147651074862999E-2</v>
      </c>
      <c r="I49" s="125">
        <f t="shared" si="5"/>
        <v>1.3420884048686738E-2</v>
      </c>
    </row>
    <row r="50" spans="1:9" ht="15.6" x14ac:dyDescent="0.25">
      <c r="A50" s="26" t="s">
        <v>37</v>
      </c>
      <c r="B50" s="27">
        <f>+B29</f>
        <v>1432.8</v>
      </c>
      <c r="C50" s="27">
        <f>+C29</f>
        <v>1442.1</v>
      </c>
      <c r="D50" s="27">
        <f>+D29</f>
        <v>1452.3</v>
      </c>
      <c r="E50" s="27"/>
      <c r="F50" s="27"/>
      <c r="G50" s="125">
        <f t="shared" si="3"/>
        <v>1.2411244615340634E-2</v>
      </c>
      <c r="H50" s="125">
        <f t="shared" si="4"/>
        <v>1.2203274515710837E-2</v>
      </c>
      <c r="I50" s="125">
        <f t="shared" si="5"/>
        <v>1.1629564381806533E-2</v>
      </c>
    </row>
    <row r="51" spans="1:9" ht="15.6" x14ac:dyDescent="0.25">
      <c r="A51" s="26" t="s">
        <v>43</v>
      </c>
      <c r="B51" s="27">
        <f>+B32</f>
        <v>1428.1</v>
      </c>
      <c r="C51" s="27">
        <f>+C32</f>
        <v>1796.7</v>
      </c>
      <c r="D51" s="27">
        <f>+D32</f>
        <v>1737.8</v>
      </c>
      <c r="E51" s="27"/>
      <c r="F51" s="27"/>
      <c r="G51" s="125">
        <f t="shared" si="3"/>
        <v>1.237053212951421E-2</v>
      </c>
      <c r="H51" s="125">
        <f t="shared" si="4"/>
        <v>1.5203954873016895E-2</v>
      </c>
      <c r="I51" s="125">
        <f t="shared" si="5"/>
        <v>1.3915759128763611E-2</v>
      </c>
    </row>
    <row r="52" spans="1:9" ht="15.6" x14ac:dyDescent="0.25">
      <c r="A52" s="26" t="s">
        <v>56</v>
      </c>
      <c r="B52" s="27">
        <f>+B23</f>
        <v>1073.5999999999999</v>
      </c>
      <c r="C52" s="27">
        <f>+C23</f>
        <v>1413.5</v>
      </c>
      <c r="D52" s="27">
        <f>+D23</f>
        <v>1425.7</v>
      </c>
      <c r="E52" s="27"/>
      <c r="F52" s="27"/>
      <c r="G52" s="125">
        <f t="shared" si="3"/>
        <v>9.2997712304785773E-3</v>
      </c>
      <c r="H52" s="125">
        <f t="shared" si="4"/>
        <v>1.1961256867039227E-2</v>
      </c>
      <c r="I52" s="125">
        <f t="shared" si="5"/>
        <v>1.1416559897501601E-2</v>
      </c>
    </row>
    <row r="53" spans="1:9" ht="15.6" x14ac:dyDescent="0.25">
      <c r="A53" s="26" t="s">
        <v>10</v>
      </c>
      <c r="B53" s="27">
        <f>+B28</f>
        <v>672.7</v>
      </c>
      <c r="C53" s="27">
        <f>+C28</f>
        <v>775.6</v>
      </c>
      <c r="D53" s="27">
        <f>+D28</f>
        <v>720.6</v>
      </c>
      <c r="E53" s="27"/>
      <c r="F53" s="27"/>
      <c r="G53" s="125">
        <f t="shared" si="3"/>
        <v>5.8270828117948396E-3</v>
      </c>
      <c r="H53" s="125">
        <f t="shared" si="4"/>
        <v>6.5632478429965514E-3</v>
      </c>
      <c r="I53" s="125">
        <f t="shared" si="5"/>
        <v>5.7703395259449067E-3</v>
      </c>
    </row>
    <row r="54" spans="1:9" ht="15.6" x14ac:dyDescent="0.25">
      <c r="A54" s="26" t="s">
        <v>15</v>
      </c>
      <c r="B54" s="27">
        <f>+B17</f>
        <v>739.8</v>
      </c>
      <c r="C54" s="27">
        <f>+C17</f>
        <v>739.7</v>
      </c>
      <c r="D54" s="27">
        <f>+D17</f>
        <v>784.8</v>
      </c>
      <c r="E54" s="27"/>
      <c r="F54" s="27"/>
      <c r="G54" s="125">
        <f t="shared" si="3"/>
        <v>6.4083185136997499E-3</v>
      </c>
      <c r="H54" s="125">
        <f t="shared" si="4"/>
        <v>6.2594564588248445E-3</v>
      </c>
      <c r="I54" s="125">
        <f t="shared" si="5"/>
        <v>6.2844330557335027E-3</v>
      </c>
    </row>
    <row r="55" spans="1:9" ht="15.6" x14ac:dyDescent="0.25">
      <c r="A55" s="26" t="s">
        <v>36</v>
      </c>
      <c r="B55" s="27">
        <f>+B20</f>
        <v>397</v>
      </c>
      <c r="C55" s="27">
        <f>+C20</f>
        <v>397</v>
      </c>
      <c r="D55" s="27">
        <f>+D20</f>
        <v>404.7</v>
      </c>
      <c r="E55" s="27"/>
      <c r="F55" s="27"/>
      <c r="G55" s="125">
        <f t="shared" si="3"/>
        <v>3.4389057176788329E-3</v>
      </c>
      <c r="H55" s="125">
        <f t="shared" si="4"/>
        <v>3.3594757525394927E-3</v>
      </c>
      <c r="I55" s="125">
        <f t="shared" si="5"/>
        <v>3.2407110826393332E-3</v>
      </c>
    </row>
    <row r="56" spans="1:9" ht="15.6" x14ac:dyDescent="0.25">
      <c r="A56" s="26" t="s">
        <v>20</v>
      </c>
      <c r="B56" s="27">
        <f>+B24</f>
        <v>497</v>
      </c>
      <c r="C56" s="27">
        <f>+C24</f>
        <v>493</v>
      </c>
      <c r="D56" s="27">
        <f>+D24</f>
        <v>504.8</v>
      </c>
      <c r="E56" s="27"/>
      <c r="F56" s="27"/>
      <c r="G56" s="125">
        <f t="shared" si="3"/>
        <v>4.3051288203687157E-3</v>
      </c>
      <c r="H56" s="125">
        <f t="shared" si="4"/>
        <v>4.1718426851435012E-3</v>
      </c>
      <c r="I56" s="125">
        <f t="shared" si="5"/>
        <v>4.0422805893657911E-3</v>
      </c>
    </row>
    <row r="57" spans="1:9" ht="15.6" x14ac:dyDescent="0.25">
      <c r="A57" s="26" t="s">
        <v>11</v>
      </c>
      <c r="B57" s="27">
        <f>+B16</f>
        <v>205</v>
      </c>
      <c r="C57" s="27">
        <f>+C16</f>
        <v>200.5</v>
      </c>
      <c r="D57" s="27">
        <f>+D16</f>
        <v>200</v>
      </c>
      <c r="E57" s="27"/>
      <c r="F57" s="27"/>
      <c r="G57" s="125">
        <f t="shared" si="3"/>
        <v>1.7757573605142588E-3</v>
      </c>
      <c r="H57" s="125">
        <f t="shared" si="4"/>
        <v>1.6966621873656634E-3</v>
      </c>
      <c r="I57" s="125">
        <f t="shared" si="5"/>
        <v>1.6015374759769377E-3</v>
      </c>
    </row>
    <row r="58" spans="1:9" ht="15.6" x14ac:dyDescent="0.25">
      <c r="A58" s="26" t="s">
        <v>24</v>
      </c>
      <c r="B58" s="27">
        <f>+B30</f>
        <v>277.60000000000002</v>
      </c>
      <c r="C58" s="27">
        <f>+C30</f>
        <v>252.2</v>
      </c>
      <c r="D58" s="27">
        <f>+D30</f>
        <v>255.8</v>
      </c>
      <c r="E58" s="27"/>
      <c r="F58" s="27"/>
      <c r="G58" s="125">
        <f t="shared" si="3"/>
        <v>2.4046353330671138E-3</v>
      </c>
      <c r="H58" s="125">
        <f t="shared" si="4"/>
        <v>2.1341556291951135E-3</v>
      </c>
      <c r="I58" s="125">
        <f t="shared" si="5"/>
        <v>2.0483664317745036E-3</v>
      </c>
    </row>
    <row r="59" spans="1:9" ht="15.6" x14ac:dyDescent="0.25">
      <c r="A59" s="26" t="s">
        <v>23</v>
      </c>
      <c r="B59" s="27">
        <f>+B27</f>
        <v>92.7</v>
      </c>
      <c r="C59" s="27">
        <f>+C27</f>
        <v>314.39999999999998</v>
      </c>
      <c r="D59" s="27">
        <f>+D27</f>
        <v>101</v>
      </c>
      <c r="E59" s="27"/>
      <c r="F59" s="27"/>
      <c r="G59" s="125">
        <f t="shared" si="3"/>
        <v>8.02988816193521E-4</v>
      </c>
      <c r="H59" s="125">
        <f t="shared" si="4"/>
        <v>2.6605017042781271E-3</v>
      </c>
      <c r="I59" s="125">
        <f t="shared" si="5"/>
        <v>8.0877642536835348E-4</v>
      </c>
    </row>
    <row r="60" spans="1:9" ht="15.6" x14ac:dyDescent="0.25">
      <c r="A60" s="28" t="s">
        <v>2</v>
      </c>
      <c r="B60" s="29">
        <f>+B34</f>
        <v>152.30000000000001</v>
      </c>
      <c r="C60" s="29">
        <f>+C34</f>
        <v>152.30000000000001</v>
      </c>
      <c r="D60" s="29">
        <f>+D34</f>
        <v>178.3</v>
      </c>
      <c r="E60" s="29"/>
      <c r="F60" s="29"/>
      <c r="G60" s="125">
        <f t="shared" si="3"/>
        <v>1.3192577853966909E-3</v>
      </c>
      <c r="H60" s="125">
        <f t="shared" si="4"/>
        <v>1.2887862899540676E-3</v>
      </c>
      <c r="I60" s="125">
        <f t="shared" si="5"/>
        <v>1.4277706598334399E-3</v>
      </c>
    </row>
    <row r="61" spans="1:9" ht="15.6" x14ac:dyDescent="0.25">
      <c r="A61" s="32"/>
      <c r="B61" s="35"/>
      <c r="C61" s="35"/>
      <c r="D61" s="32"/>
      <c r="E61" s="32"/>
      <c r="F61" s="32"/>
    </row>
    <row r="62" spans="1:9" ht="15.6" x14ac:dyDescent="0.3">
      <c r="A62" s="48" t="s">
        <v>46</v>
      </c>
      <c r="B62" s="120" t="s">
        <v>90</v>
      </c>
      <c r="C62" s="120" t="s">
        <v>88</v>
      </c>
      <c r="D62" s="57" t="s">
        <v>85</v>
      </c>
      <c r="E62" s="57"/>
      <c r="F62" s="57"/>
    </row>
    <row r="63" spans="1:9" ht="15.6" x14ac:dyDescent="0.3">
      <c r="A63" s="118"/>
      <c r="D63" s="118"/>
      <c r="E63" s="118"/>
      <c r="F63" s="118"/>
    </row>
    <row r="64" spans="1:9" ht="15.6" x14ac:dyDescent="0.3">
      <c r="A64" s="126" t="s">
        <v>45</v>
      </c>
      <c r="B64" s="127">
        <f>+B66+B68+B70+B76</f>
        <v>115443.70000000001</v>
      </c>
      <c r="C64" s="127">
        <f>+C66+C68+C70+C76</f>
        <v>118173.20000000001</v>
      </c>
      <c r="D64" s="127">
        <f>+D66+D68+D70+D76</f>
        <v>124880.00000000001</v>
      </c>
      <c r="E64" s="127"/>
      <c r="F64" s="127"/>
    </row>
    <row r="65" spans="1:6" ht="15.6" x14ac:dyDescent="0.3">
      <c r="A65" s="118"/>
      <c r="B65" s="118"/>
      <c r="C65" s="118"/>
      <c r="D65" s="118"/>
      <c r="E65" s="118"/>
      <c r="F65" s="118"/>
    </row>
    <row r="66" spans="1:6" ht="15.6" x14ac:dyDescent="0.25">
      <c r="A66" s="30" t="s">
        <v>48</v>
      </c>
      <c r="B66" s="41">
        <f>+B42</f>
        <v>40114</v>
      </c>
      <c r="C66" s="41">
        <f>+C42</f>
        <v>40794.400000000001</v>
      </c>
      <c r="D66" s="41">
        <f>+D42</f>
        <v>41132.9</v>
      </c>
      <c r="E66" s="41"/>
      <c r="F66" s="41"/>
    </row>
    <row r="67" spans="1:6" ht="15.6" x14ac:dyDescent="0.3">
      <c r="A67" s="118"/>
      <c r="B67" s="128"/>
      <c r="C67" s="128"/>
      <c r="D67" s="128"/>
      <c r="E67" s="128"/>
      <c r="F67" s="128"/>
    </row>
    <row r="68" spans="1:6" ht="15.6" x14ac:dyDescent="0.25">
      <c r="A68" s="31" t="s">
        <v>49</v>
      </c>
      <c r="B68" s="42">
        <f>+B44</f>
        <v>16141.7</v>
      </c>
      <c r="C68" s="42">
        <f>+C44</f>
        <v>16141.7</v>
      </c>
      <c r="D68" s="42">
        <f>+D44</f>
        <v>20778.400000000001</v>
      </c>
      <c r="E68" s="42"/>
      <c r="F68" s="42"/>
    </row>
    <row r="69" spans="1:6" ht="15.6" x14ac:dyDescent="0.3">
      <c r="A69" s="118"/>
      <c r="B69" s="128"/>
      <c r="C69" s="128"/>
      <c r="D69" s="128"/>
      <c r="E69" s="128"/>
      <c r="F69" s="128"/>
    </row>
    <row r="70" spans="1:6" ht="15.6" x14ac:dyDescent="0.3">
      <c r="A70" s="129" t="s">
        <v>50</v>
      </c>
      <c r="B70" s="130">
        <f>SUM(B71:B74)</f>
        <v>47482.9</v>
      </c>
      <c r="C70" s="130">
        <f>SUM(C71:C74)</f>
        <v>48399.100000000006</v>
      </c>
      <c r="D70" s="130">
        <f>SUM(D71:D74)</f>
        <v>50024.9</v>
      </c>
      <c r="E70" s="130"/>
      <c r="F70" s="130"/>
    </row>
    <row r="71" spans="1:6" ht="15.6" x14ac:dyDescent="0.25">
      <c r="A71" s="26" t="s">
        <v>19</v>
      </c>
      <c r="B71" s="43">
        <f>+B46</f>
        <v>7383.5</v>
      </c>
      <c r="C71" s="43">
        <f>+C46</f>
        <v>6938.7</v>
      </c>
      <c r="D71" s="43">
        <f>+D46</f>
        <v>7839.2</v>
      </c>
      <c r="E71" s="43"/>
      <c r="F71" s="43"/>
    </row>
    <row r="72" spans="1:6" ht="15.6" x14ac:dyDescent="0.25">
      <c r="A72" s="26" t="s">
        <v>9</v>
      </c>
      <c r="B72" s="43">
        <f>+B43</f>
        <v>22254.400000000001</v>
      </c>
      <c r="C72" s="43">
        <f>+C43</f>
        <v>22018.400000000001</v>
      </c>
      <c r="D72" s="43">
        <f>+D43</f>
        <v>23050.6</v>
      </c>
      <c r="E72" s="43"/>
      <c r="F72" s="43"/>
    </row>
    <row r="73" spans="1:6" ht="15.6" x14ac:dyDescent="0.25">
      <c r="A73" s="26" t="s">
        <v>8</v>
      </c>
      <c r="B73" s="43">
        <f>+B45</f>
        <v>12053.4</v>
      </c>
      <c r="C73" s="43">
        <f>+C45</f>
        <v>11390</v>
      </c>
      <c r="D73" s="43">
        <f>+D45</f>
        <v>12555.1</v>
      </c>
      <c r="E73" s="43"/>
      <c r="F73" s="43"/>
    </row>
    <row r="74" spans="1:6" ht="15.6" x14ac:dyDescent="0.25">
      <c r="A74" s="26" t="s">
        <v>22</v>
      </c>
      <c r="B74" s="43">
        <f>+B47</f>
        <v>5791.6</v>
      </c>
      <c r="C74" s="43">
        <f>+C47</f>
        <v>8052</v>
      </c>
      <c r="D74" s="43">
        <f>+D47</f>
        <v>6580</v>
      </c>
      <c r="E74" s="43"/>
      <c r="F74" s="43"/>
    </row>
    <row r="75" spans="1:6" ht="15.6" x14ac:dyDescent="0.3">
      <c r="A75" s="118"/>
      <c r="B75" s="118"/>
      <c r="C75" s="118"/>
      <c r="D75" s="118"/>
      <c r="E75" s="118"/>
      <c r="F75" s="118"/>
    </row>
    <row r="76" spans="1:6" ht="15.6" x14ac:dyDescent="0.3">
      <c r="A76" s="33" t="s">
        <v>51</v>
      </c>
      <c r="B76" s="123">
        <f>SUM(B77:B89)</f>
        <v>11705.1</v>
      </c>
      <c r="C76" s="123">
        <f>SUM(C77:C89)</f>
        <v>12838</v>
      </c>
      <c r="D76" s="123">
        <f>SUM(D77:D89)</f>
        <v>12943.8</v>
      </c>
      <c r="E76" s="123"/>
      <c r="F76" s="123"/>
    </row>
    <row r="77" spans="1:6" ht="15.6" x14ac:dyDescent="0.25">
      <c r="A77" s="26" t="s">
        <v>37</v>
      </c>
      <c r="B77" s="43">
        <f>+B50</f>
        <v>1432.8</v>
      </c>
      <c r="C77" s="43">
        <f>+C50</f>
        <v>1442.1</v>
      </c>
      <c r="D77" s="43">
        <f>+D50</f>
        <v>1452.3</v>
      </c>
      <c r="E77" s="43"/>
      <c r="F77" s="43"/>
    </row>
    <row r="78" spans="1:6" ht="15.6" x14ac:dyDescent="0.25">
      <c r="A78" s="26" t="s">
        <v>0</v>
      </c>
      <c r="B78" s="43">
        <f t="shared" ref="B78:D79" si="6">+B48</f>
        <v>3222.3</v>
      </c>
      <c r="C78" s="43">
        <f t="shared" si="6"/>
        <v>3307.3</v>
      </c>
      <c r="D78" s="43">
        <f t="shared" si="6"/>
        <v>3502</v>
      </c>
      <c r="E78" s="43"/>
      <c r="F78" s="43"/>
    </row>
    <row r="79" spans="1:6" ht="15.6" x14ac:dyDescent="0.25">
      <c r="A79" s="26" t="s">
        <v>21</v>
      </c>
      <c r="B79" s="43">
        <f t="shared" si="6"/>
        <v>1514.2</v>
      </c>
      <c r="C79" s="43">
        <f t="shared" si="6"/>
        <v>1553.7</v>
      </c>
      <c r="D79" s="43">
        <f t="shared" si="6"/>
        <v>1676</v>
      </c>
      <c r="E79" s="43"/>
      <c r="F79" s="43"/>
    </row>
    <row r="80" spans="1:6" ht="15.6" x14ac:dyDescent="0.25">
      <c r="A80" s="26" t="s">
        <v>43</v>
      </c>
      <c r="B80" s="43">
        <f>+B51</f>
        <v>1428.1</v>
      </c>
      <c r="C80" s="43">
        <f>+C51</f>
        <v>1796.7</v>
      </c>
      <c r="D80" s="43">
        <f>+D51</f>
        <v>1737.8</v>
      </c>
      <c r="E80" s="43"/>
      <c r="F80" s="43"/>
    </row>
    <row r="81" spans="1:7" ht="15.6" x14ac:dyDescent="0.25">
      <c r="A81" s="26" t="s">
        <v>25</v>
      </c>
      <c r="B81" s="43">
        <f t="shared" ref="B81:C85" si="7">+B52</f>
        <v>1073.5999999999999</v>
      </c>
      <c r="C81" s="43">
        <f t="shared" si="7"/>
        <v>1413.5</v>
      </c>
      <c r="D81" s="43">
        <f>+D52</f>
        <v>1425.7</v>
      </c>
      <c r="E81" s="43"/>
      <c r="F81" s="43"/>
    </row>
    <row r="82" spans="1:7" ht="15.6" x14ac:dyDescent="0.25">
      <c r="A82" s="26" t="s">
        <v>10</v>
      </c>
      <c r="B82" s="43">
        <f t="shared" si="7"/>
        <v>672.7</v>
      </c>
      <c r="C82" s="43">
        <f t="shared" si="7"/>
        <v>775.6</v>
      </c>
      <c r="D82" s="43">
        <f>+D53</f>
        <v>720.6</v>
      </c>
      <c r="E82" s="43"/>
      <c r="F82" s="43"/>
    </row>
    <row r="83" spans="1:7" ht="15.6" x14ac:dyDescent="0.25">
      <c r="A83" s="26" t="s">
        <v>15</v>
      </c>
      <c r="B83" s="43">
        <f t="shared" si="7"/>
        <v>739.8</v>
      </c>
      <c r="C83" s="43">
        <f t="shared" si="7"/>
        <v>739.7</v>
      </c>
      <c r="D83" s="43">
        <f>+D54</f>
        <v>784.8</v>
      </c>
      <c r="E83" s="43"/>
      <c r="F83" s="43"/>
    </row>
    <row r="84" spans="1:7" ht="15.6" x14ac:dyDescent="0.25">
      <c r="A84" s="26" t="s">
        <v>36</v>
      </c>
      <c r="B84" s="43">
        <f t="shared" si="7"/>
        <v>397</v>
      </c>
      <c r="C84" s="43">
        <f t="shared" si="7"/>
        <v>397</v>
      </c>
      <c r="D84" s="43">
        <f>+D55</f>
        <v>404.7</v>
      </c>
      <c r="E84" s="43"/>
      <c r="F84" s="43"/>
    </row>
    <row r="85" spans="1:7" ht="15.6" x14ac:dyDescent="0.25">
      <c r="A85" s="26" t="s">
        <v>20</v>
      </c>
      <c r="B85" s="43">
        <f t="shared" si="7"/>
        <v>497</v>
      </c>
      <c r="C85" s="43">
        <f t="shared" si="7"/>
        <v>493</v>
      </c>
      <c r="D85" s="43">
        <f>+D56</f>
        <v>504.8</v>
      </c>
      <c r="E85" s="43"/>
      <c r="F85" s="43"/>
    </row>
    <row r="86" spans="1:7" ht="15.6" x14ac:dyDescent="0.25">
      <c r="A86" s="26" t="s">
        <v>24</v>
      </c>
      <c r="B86" s="43">
        <f>+B58</f>
        <v>277.60000000000002</v>
      </c>
      <c r="C86" s="43">
        <f>+C58</f>
        <v>252.2</v>
      </c>
      <c r="D86" s="43">
        <f>+D58</f>
        <v>255.8</v>
      </c>
      <c r="E86" s="43"/>
      <c r="F86" s="43"/>
    </row>
    <row r="87" spans="1:7" ht="15.6" x14ac:dyDescent="0.25">
      <c r="A87" s="26" t="s">
        <v>11</v>
      </c>
      <c r="B87" s="43">
        <f>+B57</f>
        <v>205</v>
      </c>
      <c r="C87" s="43">
        <f>+C57</f>
        <v>200.5</v>
      </c>
      <c r="D87" s="43">
        <f>+D57</f>
        <v>200</v>
      </c>
      <c r="E87" s="43"/>
      <c r="F87" s="43"/>
    </row>
    <row r="88" spans="1:7" ht="15.6" x14ac:dyDescent="0.25">
      <c r="A88" s="26" t="s">
        <v>23</v>
      </c>
      <c r="B88" s="43">
        <f t="shared" ref="B88:D89" si="8">+B59</f>
        <v>92.7</v>
      </c>
      <c r="C88" s="43">
        <f t="shared" si="8"/>
        <v>314.39999999999998</v>
      </c>
      <c r="D88" s="43">
        <f t="shared" si="8"/>
        <v>101</v>
      </c>
      <c r="E88" s="43"/>
      <c r="F88" s="43"/>
    </row>
    <row r="89" spans="1:7" ht="15.6" x14ac:dyDescent="0.25">
      <c r="A89" s="28" t="s">
        <v>2</v>
      </c>
      <c r="B89" s="44">
        <f t="shared" si="8"/>
        <v>152.30000000000001</v>
      </c>
      <c r="C89" s="44">
        <f t="shared" si="8"/>
        <v>152.30000000000001</v>
      </c>
      <c r="D89" s="44">
        <f t="shared" si="8"/>
        <v>178.3</v>
      </c>
      <c r="E89" s="44"/>
      <c r="F89" s="44"/>
    </row>
    <row r="90" spans="1:7" ht="15.6" x14ac:dyDescent="0.3">
      <c r="A90" s="118"/>
      <c r="B90" s="118"/>
      <c r="C90" s="118"/>
      <c r="D90" s="118"/>
      <c r="E90" s="118"/>
      <c r="F90" s="118"/>
    </row>
    <row r="91" spans="1:7" ht="15.6" x14ac:dyDescent="0.3">
      <c r="A91" s="118"/>
      <c r="B91" s="118"/>
      <c r="C91" s="118"/>
      <c r="D91" s="118"/>
      <c r="E91" s="118"/>
      <c r="F91" s="118"/>
    </row>
    <row r="92" spans="1:7" ht="15.6" x14ac:dyDescent="0.3">
      <c r="A92" s="131" t="s">
        <v>68</v>
      </c>
      <c r="B92" s="120" t="s">
        <v>90</v>
      </c>
      <c r="C92" s="120" t="s">
        <v>88</v>
      </c>
      <c r="D92" s="57" t="s">
        <v>85</v>
      </c>
      <c r="E92" s="57"/>
      <c r="F92" s="57"/>
      <c r="G92" s="57" t="s">
        <v>85</v>
      </c>
    </row>
    <row r="93" spans="1:7" ht="15.6" x14ac:dyDescent="0.3">
      <c r="A93" s="132" t="s">
        <v>14</v>
      </c>
      <c r="B93" s="133">
        <f>SUM(B94:B97)</f>
        <v>115443.70000000001</v>
      </c>
      <c r="C93" s="133">
        <f>SUM(C94:C97)</f>
        <v>118173.20000000001</v>
      </c>
      <c r="D93" s="133">
        <f>SUM(D94:D97)</f>
        <v>124880.00000000001</v>
      </c>
      <c r="E93" s="133"/>
      <c r="F93" s="133"/>
      <c r="G93" s="134">
        <f>SUM(G94:G97)</f>
        <v>0.99999999999999989</v>
      </c>
    </row>
    <row r="94" spans="1:7" ht="15.6" x14ac:dyDescent="0.25">
      <c r="A94" s="38" t="s">
        <v>57</v>
      </c>
      <c r="B94" s="45">
        <f>+B66</f>
        <v>40114</v>
      </c>
      <c r="C94" s="45">
        <f>+C66</f>
        <v>40794.400000000001</v>
      </c>
      <c r="D94" s="45">
        <f>+D66</f>
        <v>41132.9</v>
      </c>
      <c r="E94" s="45"/>
      <c r="F94" s="45"/>
      <c r="G94" s="125">
        <f>+D94/$D$93</f>
        <v>0.32937940422805889</v>
      </c>
    </row>
    <row r="95" spans="1:7" ht="15.6" x14ac:dyDescent="0.25">
      <c r="A95" s="37" t="s">
        <v>17</v>
      </c>
      <c r="B95" s="46">
        <f>+B68</f>
        <v>16141.7</v>
      </c>
      <c r="C95" s="46">
        <f>+C68</f>
        <v>16141.7</v>
      </c>
      <c r="D95" s="46">
        <f>+D68</f>
        <v>20778.400000000001</v>
      </c>
      <c r="E95" s="46"/>
      <c r="F95" s="46"/>
      <c r="G95" s="125">
        <f>+D95/$D$93</f>
        <v>0.16638693145419603</v>
      </c>
    </row>
    <row r="96" spans="1:7" ht="15.6" x14ac:dyDescent="0.3">
      <c r="A96" s="129" t="s">
        <v>44</v>
      </c>
      <c r="B96" s="135">
        <f>+B70</f>
        <v>47482.9</v>
      </c>
      <c r="C96" s="135">
        <f>+C70</f>
        <v>48399.100000000006</v>
      </c>
      <c r="D96" s="135">
        <f>+D70</f>
        <v>50024.9</v>
      </c>
      <c r="E96" s="135"/>
      <c r="F96" s="135"/>
      <c r="G96" s="125">
        <f>+D96/$D$93</f>
        <v>0.40058376040999355</v>
      </c>
    </row>
    <row r="97" spans="1:7" ht="15.6" x14ac:dyDescent="0.3">
      <c r="A97" s="39" t="s">
        <v>52</v>
      </c>
      <c r="B97" s="136">
        <f>+B76</f>
        <v>11705.1</v>
      </c>
      <c r="C97" s="136">
        <f>+C76</f>
        <v>12838</v>
      </c>
      <c r="D97" s="136">
        <f>+D76</f>
        <v>12943.8</v>
      </c>
      <c r="E97" s="136"/>
      <c r="F97" s="136"/>
      <c r="G97" s="125">
        <f>+D97/$D$93</f>
        <v>0.10364990390775142</v>
      </c>
    </row>
    <row r="98" spans="1:7" ht="15.6" x14ac:dyDescent="0.3">
      <c r="A98" s="118"/>
      <c r="B98" s="118"/>
      <c r="C98" s="118"/>
      <c r="D98" s="118"/>
      <c r="E98" s="118"/>
      <c r="F98" s="118"/>
    </row>
    <row r="99" spans="1:7" ht="15.6" x14ac:dyDescent="0.3">
      <c r="A99" s="118"/>
      <c r="B99" s="118"/>
      <c r="C99" s="118"/>
      <c r="D99" s="118"/>
      <c r="E99" s="118"/>
      <c r="F99" s="118"/>
    </row>
    <row r="100" spans="1:7" ht="15.6" x14ac:dyDescent="0.3">
      <c r="A100" s="118"/>
      <c r="B100" s="118"/>
      <c r="C100" s="118"/>
      <c r="D100" s="118"/>
      <c r="E100" s="118"/>
      <c r="F100" s="118"/>
    </row>
    <row r="101" spans="1:7" ht="15.6" x14ac:dyDescent="0.3">
      <c r="A101" s="118"/>
      <c r="B101" s="118"/>
      <c r="C101" s="118"/>
      <c r="D101" s="118"/>
      <c r="E101" s="118"/>
      <c r="F101" s="118"/>
    </row>
    <row r="102" spans="1:7" ht="15.6" x14ac:dyDescent="0.3">
      <c r="A102" s="118"/>
      <c r="B102" s="118"/>
      <c r="C102" s="118"/>
      <c r="D102" s="118"/>
      <c r="E102" s="118"/>
      <c r="F102" s="118"/>
    </row>
    <row r="103" spans="1:7" ht="15.6" x14ac:dyDescent="0.3">
      <c r="A103" s="118"/>
      <c r="B103" s="118"/>
      <c r="C103" s="118"/>
      <c r="D103" s="118"/>
      <c r="E103" s="118"/>
      <c r="F103" s="118"/>
    </row>
    <row r="104" spans="1:7" ht="15.6" x14ac:dyDescent="0.3">
      <c r="A104" s="118"/>
      <c r="B104" s="118"/>
      <c r="C104" s="118"/>
      <c r="D104" s="118"/>
      <c r="E104" s="118"/>
      <c r="F104" s="118"/>
    </row>
    <row r="105" spans="1:7" ht="15.6" x14ac:dyDescent="0.3">
      <c r="A105" s="118"/>
      <c r="B105" s="118"/>
      <c r="C105" s="118"/>
      <c r="D105" s="118"/>
      <c r="E105" s="118"/>
      <c r="F105" s="118"/>
    </row>
    <row r="106" spans="1:7" ht="15.6" x14ac:dyDescent="0.3">
      <c r="A106" s="118"/>
      <c r="B106" s="118"/>
      <c r="C106" s="118"/>
      <c r="D106" s="118"/>
      <c r="E106" s="118"/>
      <c r="F106" s="118"/>
    </row>
    <row r="107" spans="1:7" ht="15.6" x14ac:dyDescent="0.3">
      <c r="A107" s="118"/>
      <c r="B107" s="118"/>
      <c r="C107" s="118"/>
      <c r="D107" s="118"/>
      <c r="E107" s="118"/>
      <c r="F107" s="118"/>
    </row>
    <row r="108" spans="1:7" ht="15.6" x14ac:dyDescent="0.3">
      <c r="A108" s="118"/>
      <c r="B108" s="118"/>
      <c r="C108" s="118"/>
      <c r="D108" s="118"/>
      <c r="E108" s="118"/>
      <c r="F108" s="118"/>
    </row>
    <row r="109" spans="1:7" ht="15.6" x14ac:dyDescent="0.3">
      <c r="A109" s="118"/>
      <c r="B109" s="118"/>
      <c r="C109" s="118"/>
      <c r="D109" s="118"/>
      <c r="E109" s="118"/>
      <c r="F109" s="118"/>
    </row>
    <row r="110" spans="1:7" ht="15.6" x14ac:dyDescent="0.3">
      <c r="A110" s="118"/>
      <c r="B110" s="118"/>
      <c r="C110" s="118"/>
      <c r="D110" s="118"/>
      <c r="E110" s="118"/>
      <c r="F110" s="118"/>
    </row>
    <row r="111" spans="1:7" ht="15.6" x14ac:dyDescent="0.3">
      <c r="A111" s="118"/>
      <c r="B111" s="118"/>
      <c r="C111" s="118"/>
      <c r="D111" s="118"/>
      <c r="E111" s="118"/>
      <c r="F111" s="118"/>
    </row>
    <row r="112" spans="1:7" ht="15.6" x14ac:dyDescent="0.3">
      <c r="A112" s="118"/>
      <c r="B112" s="118"/>
      <c r="C112" s="118"/>
      <c r="D112" s="118"/>
      <c r="E112" s="118"/>
      <c r="F112" s="118"/>
    </row>
    <row r="113" spans="1:6" ht="15.6" x14ac:dyDescent="0.3">
      <c r="A113" s="118"/>
      <c r="B113" s="118"/>
      <c r="C113" s="118"/>
      <c r="D113" s="118"/>
      <c r="E113" s="118"/>
      <c r="F113" s="118"/>
    </row>
    <row r="114" spans="1:6" ht="15.6" x14ac:dyDescent="0.3">
      <c r="A114" s="118"/>
      <c r="B114" s="118"/>
      <c r="C114" s="118"/>
      <c r="D114" s="118"/>
      <c r="E114" s="118"/>
      <c r="F114" s="118"/>
    </row>
    <row r="115" spans="1:6" ht="15.6" x14ac:dyDescent="0.3">
      <c r="A115" s="118"/>
      <c r="B115" s="118"/>
      <c r="C115" s="118"/>
      <c r="D115" s="118"/>
      <c r="E115" s="118"/>
      <c r="F115" s="118"/>
    </row>
    <row r="116" spans="1:6" ht="15.6" x14ac:dyDescent="0.3">
      <c r="A116" s="118"/>
      <c r="B116" s="118"/>
      <c r="C116" s="118"/>
      <c r="D116" s="118"/>
      <c r="E116" s="118"/>
      <c r="F116" s="118"/>
    </row>
    <row r="117" spans="1:6" ht="15.6" x14ac:dyDescent="0.3">
      <c r="A117" s="118"/>
      <c r="B117" s="118"/>
      <c r="C117" s="118"/>
      <c r="D117" s="118"/>
      <c r="E117" s="118"/>
      <c r="F117" s="118"/>
    </row>
    <row r="118" spans="1:6" ht="15.6" x14ac:dyDescent="0.3">
      <c r="A118" s="118"/>
      <c r="B118" s="118"/>
      <c r="C118" s="118"/>
      <c r="D118" s="118"/>
      <c r="E118" s="118"/>
      <c r="F118" s="118"/>
    </row>
    <row r="119" spans="1:6" ht="15.6" x14ac:dyDescent="0.3">
      <c r="A119" s="118"/>
      <c r="B119" s="118"/>
      <c r="C119" s="118"/>
      <c r="D119" s="118"/>
      <c r="E119" s="118"/>
      <c r="F119" s="118"/>
    </row>
    <row r="120" spans="1:6" ht="15.6" x14ac:dyDescent="0.3">
      <c r="A120" s="118"/>
      <c r="B120" s="118"/>
      <c r="C120" s="118"/>
      <c r="D120" s="118"/>
      <c r="E120" s="118"/>
      <c r="F120" s="118"/>
    </row>
    <row r="121" spans="1:6" ht="15.6" x14ac:dyDescent="0.3">
      <c r="A121" s="118"/>
      <c r="B121" s="118"/>
      <c r="C121" s="118"/>
      <c r="D121" s="118"/>
      <c r="E121" s="118"/>
      <c r="F121" s="118"/>
    </row>
    <row r="122" spans="1:6" ht="15.6" x14ac:dyDescent="0.3">
      <c r="A122" s="118"/>
      <c r="B122" s="118"/>
      <c r="C122" s="118"/>
      <c r="D122" s="118"/>
      <c r="E122" s="118"/>
      <c r="F122" s="118"/>
    </row>
    <row r="123" spans="1:6" ht="15.6" x14ac:dyDescent="0.3">
      <c r="A123" s="118"/>
      <c r="B123" s="118"/>
      <c r="C123" s="118"/>
      <c r="D123" s="118"/>
      <c r="E123" s="118"/>
      <c r="F123" s="118"/>
    </row>
    <row r="124" spans="1:6" ht="15.6" x14ac:dyDescent="0.3">
      <c r="A124" s="118"/>
      <c r="B124" s="118"/>
      <c r="C124" s="118"/>
      <c r="D124" s="118"/>
      <c r="E124" s="118"/>
      <c r="F124" s="118"/>
    </row>
    <row r="125" spans="1:6" ht="15.6" x14ac:dyDescent="0.3">
      <c r="A125" s="118"/>
      <c r="B125" s="118"/>
      <c r="C125" s="118"/>
      <c r="D125" s="118"/>
      <c r="E125" s="118"/>
      <c r="F125" s="118"/>
    </row>
    <row r="126" spans="1:6" ht="15.6" x14ac:dyDescent="0.3">
      <c r="A126" s="118"/>
      <c r="B126" s="118"/>
      <c r="C126" s="118"/>
      <c r="D126" s="118"/>
      <c r="E126" s="118"/>
      <c r="F126" s="118"/>
    </row>
    <row r="127" spans="1:6" ht="15.6" x14ac:dyDescent="0.3">
      <c r="A127" s="118"/>
      <c r="B127" s="118"/>
      <c r="C127" s="118"/>
      <c r="D127" s="118"/>
      <c r="E127" s="118"/>
      <c r="F127" s="118"/>
    </row>
    <row r="128" spans="1:6" ht="15.6" x14ac:dyDescent="0.3">
      <c r="A128" s="118"/>
      <c r="B128" s="118"/>
      <c r="C128" s="118"/>
      <c r="D128" s="118"/>
      <c r="E128" s="118"/>
      <c r="F128" s="118"/>
    </row>
    <row r="129" spans="1:6" ht="15.6" x14ac:dyDescent="0.3">
      <c r="A129" s="118"/>
      <c r="B129" s="118"/>
      <c r="C129" s="118"/>
      <c r="D129" s="118"/>
      <c r="E129" s="118"/>
      <c r="F129" s="118"/>
    </row>
    <row r="130" spans="1:6" ht="15.6" x14ac:dyDescent="0.3">
      <c r="A130" s="118"/>
      <c r="B130" s="118"/>
      <c r="C130" s="118"/>
      <c r="D130" s="118"/>
      <c r="E130" s="118"/>
      <c r="F130" s="118"/>
    </row>
    <row r="131" spans="1:6" ht="15.6" x14ac:dyDescent="0.3">
      <c r="A131" s="118"/>
      <c r="B131" s="118"/>
      <c r="C131" s="118"/>
      <c r="D131" s="118"/>
      <c r="E131" s="118"/>
      <c r="F131" s="118"/>
    </row>
    <row r="132" spans="1:6" ht="15.6" x14ac:dyDescent="0.3">
      <c r="A132" s="118"/>
      <c r="B132" s="118"/>
      <c r="C132" s="118"/>
      <c r="D132" s="118"/>
      <c r="E132" s="118"/>
      <c r="F132" s="118"/>
    </row>
    <row r="133" spans="1:6" ht="15.6" x14ac:dyDescent="0.3">
      <c r="A133" s="118"/>
      <c r="B133" s="118"/>
      <c r="C133" s="118"/>
      <c r="D133" s="118"/>
      <c r="E133" s="118"/>
      <c r="F133" s="118"/>
    </row>
    <row r="134" spans="1:6" ht="15.6" x14ac:dyDescent="0.3">
      <c r="A134" s="118"/>
      <c r="B134" s="118"/>
      <c r="C134" s="118"/>
      <c r="D134" s="118"/>
      <c r="E134" s="118"/>
      <c r="F134" s="118"/>
    </row>
    <row r="135" spans="1:6" ht="15.6" x14ac:dyDescent="0.3">
      <c r="A135" s="118"/>
      <c r="B135" s="118"/>
      <c r="C135" s="118"/>
      <c r="D135" s="118"/>
      <c r="E135" s="118"/>
      <c r="F135" s="118"/>
    </row>
    <row r="136" spans="1:6" ht="15.6" x14ac:dyDescent="0.3">
      <c r="A136" s="118"/>
      <c r="B136" s="118"/>
      <c r="C136" s="118"/>
      <c r="D136" s="118"/>
      <c r="E136" s="118"/>
      <c r="F136" s="118"/>
    </row>
    <row r="137" spans="1:6" ht="15.6" x14ac:dyDescent="0.3">
      <c r="A137" s="118"/>
      <c r="B137" s="118"/>
      <c r="C137" s="118"/>
      <c r="D137" s="118"/>
      <c r="E137" s="118"/>
      <c r="F137" s="118"/>
    </row>
    <row r="138" spans="1:6" ht="15.6" x14ac:dyDescent="0.3">
      <c r="A138" s="118"/>
      <c r="B138" s="118"/>
      <c r="C138" s="118"/>
      <c r="D138" s="118"/>
      <c r="E138" s="118"/>
      <c r="F138" s="118"/>
    </row>
    <row r="139" spans="1:6" ht="15.6" x14ac:dyDescent="0.3">
      <c r="A139" s="118"/>
      <c r="B139" s="118"/>
      <c r="C139" s="118"/>
      <c r="D139" s="118"/>
      <c r="E139" s="118"/>
      <c r="F139" s="118"/>
    </row>
    <row r="140" spans="1:6" ht="15.6" x14ac:dyDescent="0.3">
      <c r="A140" s="118"/>
      <c r="B140" s="118"/>
      <c r="C140" s="118"/>
      <c r="D140" s="118"/>
      <c r="E140" s="118"/>
      <c r="F140" s="118"/>
    </row>
    <row r="141" spans="1:6" ht="15.6" x14ac:dyDescent="0.3">
      <c r="A141" s="118"/>
      <c r="B141" s="118"/>
      <c r="C141" s="118"/>
      <c r="D141" s="118"/>
      <c r="E141" s="118"/>
      <c r="F141" s="118"/>
    </row>
    <row r="142" spans="1:6" ht="15.6" x14ac:dyDescent="0.3">
      <c r="A142" s="118"/>
      <c r="B142" s="118"/>
      <c r="C142" s="118"/>
      <c r="D142" s="118"/>
      <c r="E142" s="118"/>
      <c r="F142" s="118"/>
    </row>
    <row r="143" spans="1:6" ht="15.6" x14ac:dyDescent="0.3">
      <c r="A143" s="118"/>
      <c r="B143" s="118"/>
      <c r="C143" s="118"/>
      <c r="D143" s="118"/>
      <c r="E143" s="118"/>
      <c r="F143" s="118"/>
    </row>
    <row r="144" spans="1:6" ht="15.6" x14ac:dyDescent="0.3">
      <c r="A144" s="118"/>
      <c r="B144" s="118"/>
      <c r="C144" s="118"/>
      <c r="D144" s="118"/>
      <c r="E144" s="118"/>
      <c r="F144" s="118"/>
    </row>
    <row r="145" spans="1:6" ht="15.6" x14ac:dyDescent="0.3">
      <c r="A145" s="118"/>
      <c r="B145" s="118"/>
      <c r="C145" s="118"/>
      <c r="D145" s="118"/>
      <c r="E145" s="118"/>
      <c r="F145" s="118"/>
    </row>
    <row r="146" spans="1:6" ht="15.6" x14ac:dyDescent="0.3">
      <c r="A146" s="118"/>
      <c r="B146" s="118"/>
      <c r="C146" s="118"/>
      <c r="D146" s="118"/>
      <c r="E146" s="118"/>
      <c r="F146" s="118"/>
    </row>
    <row r="147" spans="1:6" ht="15.6" x14ac:dyDescent="0.3">
      <c r="A147" s="118"/>
      <c r="B147" s="118"/>
      <c r="C147" s="118"/>
      <c r="D147" s="118"/>
      <c r="E147" s="118"/>
      <c r="F147" s="118"/>
    </row>
    <row r="148" spans="1:6" ht="15.6" x14ac:dyDescent="0.3">
      <c r="A148" s="118"/>
      <c r="B148" s="118"/>
      <c r="C148" s="118"/>
      <c r="D148" s="118"/>
      <c r="E148" s="118"/>
      <c r="F148" s="118"/>
    </row>
    <row r="149" spans="1:6" ht="15.6" x14ac:dyDescent="0.3">
      <c r="A149" s="118"/>
      <c r="B149" s="118"/>
      <c r="C149" s="118"/>
      <c r="D149" s="118"/>
      <c r="E149" s="118"/>
      <c r="F149" s="118"/>
    </row>
    <row r="150" spans="1:6" ht="15.6" x14ac:dyDescent="0.3">
      <c r="A150" s="118"/>
      <c r="B150" s="118"/>
      <c r="C150" s="118"/>
      <c r="D150" s="118"/>
      <c r="E150" s="118"/>
      <c r="F150" s="118"/>
    </row>
    <row r="151" spans="1:6" ht="15.6" x14ac:dyDescent="0.3">
      <c r="A151" s="118"/>
      <c r="B151" s="118"/>
      <c r="C151" s="118"/>
      <c r="D151" s="118"/>
      <c r="E151" s="118"/>
      <c r="F151" s="118"/>
    </row>
    <row r="152" spans="1:6" ht="15.6" x14ac:dyDescent="0.3">
      <c r="A152" s="118"/>
      <c r="B152" s="118"/>
      <c r="C152" s="118"/>
      <c r="D152" s="118"/>
      <c r="E152" s="118"/>
      <c r="F152" s="118"/>
    </row>
    <row r="153" spans="1:6" ht="15.6" x14ac:dyDescent="0.3">
      <c r="A153" s="118"/>
      <c r="B153" s="118"/>
      <c r="C153" s="118"/>
      <c r="D153" s="118"/>
      <c r="E153" s="118"/>
      <c r="F153" s="118"/>
    </row>
    <row r="154" spans="1:6" ht="15.6" x14ac:dyDescent="0.3">
      <c r="A154" s="118"/>
      <c r="B154" s="118"/>
      <c r="C154" s="118"/>
      <c r="D154" s="118"/>
      <c r="E154" s="118"/>
      <c r="F154" s="118"/>
    </row>
    <row r="155" spans="1:6" ht="15.6" x14ac:dyDescent="0.3">
      <c r="A155" s="118"/>
      <c r="B155" s="118"/>
      <c r="C155" s="118"/>
      <c r="D155" s="118"/>
      <c r="E155" s="118"/>
      <c r="F155" s="118"/>
    </row>
    <row r="156" spans="1:6" ht="15.6" x14ac:dyDescent="0.3">
      <c r="A156" s="118"/>
      <c r="B156" s="118"/>
      <c r="C156" s="118"/>
      <c r="D156" s="118"/>
      <c r="E156" s="118"/>
      <c r="F156" s="118"/>
    </row>
    <row r="157" spans="1:6" ht="15.6" x14ac:dyDescent="0.3">
      <c r="A157" s="118"/>
      <c r="B157" s="118"/>
      <c r="C157" s="118"/>
      <c r="D157" s="118"/>
      <c r="E157" s="118"/>
      <c r="F157" s="118"/>
    </row>
    <row r="158" spans="1:6" ht="15.6" x14ac:dyDescent="0.3">
      <c r="A158" s="118"/>
      <c r="B158" s="118"/>
      <c r="C158" s="118"/>
      <c r="D158" s="118"/>
      <c r="E158" s="118"/>
      <c r="F158" s="118"/>
    </row>
    <row r="159" spans="1:6" ht="15.6" x14ac:dyDescent="0.3">
      <c r="A159" s="118"/>
      <c r="B159" s="118"/>
      <c r="C159" s="118"/>
      <c r="D159" s="118"/>
      <c r="E159" s="118"/>
      <c r="F159" s="118"/>
    </row>
    <row r="160" spans="1:6" ht="15.6" x14ac:dyDescent="0.3">
      <c r="A160" s="118"/>
      <c r="B160" s="118"/>
      <c r="C160" s="118"/>
      <c r="D160" s="118"/>
      <c r="E160" s="118"/>
      <c r="F160" s="118"/>
    </row>
    <row r="161" spans="1:6" ht="15.6" x14ac:dyDescent="0.3">
      <c r="A161" s="118"/>
      <c r="B161" s="118"/>
      <c r="C161" s="118"/>
      <c r="D161" s="118"/>
      <c r="E161" s="118"/>
      <c r="F161" s="118"/>
    </row>
    <row r="162" spans="1:6" ht="15.6" x14ac:dyDescent="0.3">
      <c r="A162" s="118"/>
      <c r="B162" s="118"/>
      <c r="C162" s="118"/>
      <c r="D162" s="118"/>
      <c r="E162" s="118"/>
      <c r="F162" s="118"/>
    </row>
    <row r="163" spans="1:6" ht="15.6" x14ac:dyDescent="0.3">
      <c r="A163" s="118"/>
      <c r="B163" s="118"/>
      <c r="C163" s="118"/>
      <c r="D163" s="118"/>
      <c r="E163" s="118"/>
      <c r="F163" s="118"/>
    </row>
    <row r="164" spans="1:6" ht="15.6" x14ac:dyDescent="0.3">
      <c r="A164" s="118"/>
      <c r="B164" s="118"/>
      <c r="C164" s="118"/>
      <c r="D164" s="118"/>
      <c r="E164" s="118"/>
      <c r="F164" s="118"/>
    </row>
    <row r="165" spans="1:6" ht="15.6" x14ac:dyDescent="0.3">
      <c r="A165" s="118"/>
      <c r="B165" s="118"/>
      <c r="C165" s="118"/>
      <c r="D165" s="118"/>
      <c r="E165" s="118"/>
      <c r="F165" s="118"/>
    </row>
    <row r="166" spans="1:6" ht="15.6" x14ac:dyDescent="0.3">
      <c r="A166" s="118"/>
      <c r="B166" s="118"/>
      <c r="C166" s="118"/>
      <c r="D166" s="118"/>
      <c r="E166" s="118"/>
      <c r="F166" s="118"/>
    </row>
    <row r="167" spans="1:6" ht="15.6" x14ac:dyDescent="0.3">
      <c r="A167" s="118"/>
      <c r="B167" s="118"/>
      <c r="C167" s="118"/>
      <c r="D167" s="118"/>
      <c r="E167" s="118"/>
      <c r="F167" s="118"/>
    </row>
    <row r="168" spans="1:6" ht="15.6" x14ac:dyDescent="0.3">
      <c r="A168" s="118"/>
      <c r="B168" s="118"/>
      <c r="C168" s="118"/>
      <c r="D168" s="118"/>
      <c r="E168" s="118"/>
      <c r="F168" s="118"/>
    </row>
    <row r="169" spans="1:6" ht="15.6" x14ac:dyDescent="0.3">
      <c r="A169" s="118"/>
      <c r="B169" s="118"/>
      <c r="C169" s="118"/>
      <c r="D169" s="118"/>
      <c r="E169" s="118"/>
      <c r="F169" s="118"/>
    </row>
    <row r="170" spans="1:6" ht="15.6" x14ac:dyDescent="0.3">
      <c r="A170" s="118"/>
      <c r="B170" s="118"/>
      <c r="C170" s="118"/>
      <c r="D170" s="118"/>
      <c r="E170" s="118"/>
      <c r="F170" s="118"/>
    </row>
    <row r="171" spans="1:6" ht="15.6" x14ac:dyDescent="0.3">
      <c r="A171" s="118"/>
      <c r="B171" s="118"/>
      <c r="C171" s="118"/>
      <c r="D171" s="118"/>
      <c r="E171" s="118"/>
      <c r="F171" s="118"/>
    </row>
    <row r="172" spans="1:6" ht="15.6" x14ac:dyDescent="0.3">
      <c r="A172" s="118"/>
      <c r="B172" s="118"/>
      <c r="C172" s="118"/>
      <c r="D172" s="118"/>
      <c r="E172" s="118"/>
      <c r="F172" s="118"/>
    </row>
    <row r="173" spans="1:6" ht="15.6" x14ac:dyDescent="0.3">
      <c r="A173" s="118"/>
      <c r="B173" s="118"/>
      <c r="C173" s="118"/>
      <c r="D173" s="118"/>
      <c r="E173" s="118"/>
      <c r="F173" s="118"/>
    </row>
    <row r="174" spans="1:6" ht="15.6" x14ac:dyDescent="0.3">
      <c r="A174" s="118"/>
      <c r="B174" s="118"/>
      <c r="C174" s="118"/>
      <c r="D174" s="118"/>
      <c r="E174" s="118"/>
      <c r="F174" s="118"/>
    </row>
    <row r="175" spans="1:6" ht="15.6" x14ac:dyDescent="0.3">
      <c r="A175" s="118"/>
      <c r="B175" s="118"/>
      <c r="C175" s="118"/>
      <c r="D175" s="118"/>
      <c r="E175" s="118"/>
      <c r="F175" s="118"/>
    </row>
    <row r="176" spans="1:6" ht="15.6" x14ac:dyDescent="0.3">
      <c r="A176" s="118"/>
      <c r="B176" s="118"/>
      <c r="C176" s="118"/>
      <c r="D176" s="118"/>
      <c r="E176" s="118"/>
      <c r="F176" s="118"/>
    </row>
    <row r="177" spans="1:6" ht="15.6" x14ac:dyDescent="0.3">
      <c r="A177" s="118"/>
      <c r="B177" s="118"/>
      <c r="C177" s="118"/>
      <c r="D177" s="118"/>
      <c r="E177" s="118"/>
      <c r="F177" s="118"/>
    </row>
    <row r="178" spans="1:6" ht="15.6" x14ac:dyDescent="0.3">
      <c r="A178" s="118"/>
      <c r="B178" s="118"/>
      <c r="C178" s="118"/>
      <c r="D178" s="118"/>
      <c r="E178" s="118"/>
      <c r="F178" s="118"/>
    </row>
    <row r="179" spans="1:6" ht="15.6" x14ac:dyDescent="0.3">
      <c r="A179" s="118"/>
      <c r="B179" s="118"/>
      <c r="C179" s="118"/>
      <c r="D179" s="118"/>
      <c r="E179" s="118"/>
      <c r="F179" s="118"/>
    </row>
    <row r="180" spans="1:6" ht="15.6" x14ac:dyDescent="0.3">
      <c r="A180" s="118"/>
      <c r="B180" s="118"/>
      <c r="C180" s="118"/>
      <c r="D180" s="118"/>
      <c r="E180" s="118"/>
      <c r="F180" s="118"/>
    </row>
    <row r="181" spans="1:6" ht="15.6" x14ac:dyDescent="0.3">
      <c r="A181" s="118"/>
      <c r="B181" s="118"/>
      <c r="C181" s="118"/>
      <c r="D181" s="118"/>
      <c r="E181" s="118"/>
      <c r="F181" s="118"/>
    </row>
    <row r="182" spans="1:6" ht="15.6" x14ac:dyDescent="0.3">
      <c r="A182" s="118"/>
      <c r="B182" s="118"/>
      <c r="C182" s="118"/>
      <c r="D182" s="118"/>
      <c r="E182" s="118"/>
      <c r="F182" s="118"/>
    </row>
    <row r="183" spans="1:6" ht="15.6" x14ac:dyDescent="0.3">
      <c r="A183" s="118"/>
      <c r="B183" s="118"/>
      <c r="C183" s="118"/>
      <c r="D183" s="118"/>
      <c r="E183" s="118"/>
      <c r="F183" s="118"/>
    </row>
    <row r="184" spans="1:6" ht="15.6" x14ac:dyDescent="0.3">
      <c r="A184" s="118"/>
      <c r="B184" s="118"/>
      <c r="C184" s="118"/>
      <c r="D184" s="118"/>
      <c r="E184" s="118"/>
      <c r="F184" s="118"/>
    </row>
    <row r="185" spans="1:6" ht="15.6" x14ac:dyDescent="0.3">
      <c r="A185" s="118"/>
      <c r="B185" s="118"/>
      <c r="C185" s="118"/>
      <c r="D185" s="118"/>
      <c r="E185" s="118"/>
      <c r="F185" s="118"/>
    </row>
    <row r="186" spans="1:6" ht="15.6" x14ac:dyDescent="0.3">
      <c r="A186" s="118"/>
      <c r="B186" s="118"/>
      <c r="C186" s="118"/>
      <c r="D186" s="118"/>
      <c r="E186" s="118"/>
      <c r="F186" s="118"/>
    </row>
    <row r="187" spans="1:6" ht="15.6" x14ac:dyDescent="0.3">
      <c r="A187" s="118"/>
      <c r="B187" s="118"/>
      <c r="C187" s="118"/>
      <c r="D187" s="118"/>
      <c r="E187" s="118"/>
      <c r="F187" s="118"/>
    </row>
    <row r="188" spans="1:6" ht="15.6" x14ac:dyDescent="0.3">
      <c r="A188" s="118"/>
      <c r="B188" s="118"/>
      <c r="C188" s="118"/>
      <c r="D188" s="118"/>
      <c r="E188" s="118"/>
      <c r="F188" s="118"/>
    </row>
    <row r="189" spans="1:6" ht="15.6" x14ac:dyDescent="0.3">
      <c r="A189" s="118"/>
      <c r="B189" s="118"/>
      <c r="C189" s="118"/>
      <c r="D189" s="118"/>
      <c r="E189" s="118"/>
      <c r="F189" s="118"/>
    </row>
    <row r="190" spans="1:6" ht="15.6" x14ac:dyDescent="0.3">
      <c r="A190" s="118"/>
      <c r="B190" s="118"/>
      <c r="C190" s="118"/>
      <c r="D190" s="118"/>
      <c r="E190" s="118"/>
      <c r="F190" s="118"/>
    </row>
    <row r="191" spans="1:6" ht="15.6" x14ac:dyDescent="0.3">
      <c r="A191" s="118"/>
      <c r="B191" s="118"/>
      <c r="C191" s="118"/>
      <c r="D191" s="118"/>
      <c r="E191" s="118"/>
      <c r="F191" s="118"/>
    </row>
    <row r="192" spans="1:6" ht="15.6" x14ac:dyDescent="0.3">
      <c r="A192" s="118"/>
      <c r="B192" s="118"/>
      <c r="C192" s="118"/>
      <c r="D192" s="118"/>
      <c r="E192" s="118"/>
      <c r="F192" s="118"/>
    </row>
    <row r="193" spans="1:6" ht="15.6" x14ac:dyDescent="0.3">
      <c r="A193" s="118"/>
      <c r="B193" s="118"/>
      <c r="C193" s="118"/>
      <c r="D193" s="118"/>
      <c r="E193" s="118"/>
      <c r="F193" s="118"/>
    </row>
    <row r="194" spans="1:6" ht="15.6" x14ac:dyDescent="0.3">
      <c r="A194" s="118"/>
      <c r="B194" s="118"/>
      <c r="C194" s="118"/>
      <c r="D194" s="118"/>
      <c r="E194" s="118"/>
      <c r="F194" s="118"/>
    </row>
    <row r="195" spans="1:6" ht="15.6" x14ac:dyDescent="0.3">
      <c r="A195" s="118"/>
      <c r="B195" s="118"/>
      <c r="C195" s="118"/>
      <c r="D195" s="118"/>
      <c r="E195" s="118"/>
      <c r="F195" s="118"/>
    </row>
    <row r="196" spans="1:6" ht="15.6" x14ac:dyDescent="0.3">
      <c r="A196" s="118"/>
      <c r="B196" s="118"/>
      <c r="C196" s="118"/>
      <c r="D196" s="118"/>
      <c r="E196" s="118"/>
      <c r="F196" s="118"/>
    </row>
    <row r="197" spans="1:6" ht="15.6" x14ac:dyDescent="0.3">
      <c r="A197" s="118"/>
      <c r="B197" s="118"/>
      <c r="C197" s="118"/>
      <c r="D197" s="118"/>
      <c r="E197" s="118"/>
      <c r="F197" s="118"/>
    </row>
    <row r="198" spans="1:6" ht="15.6" x14ac:dyDescent="0.3">
      <c r="A198" s="118"/>
      <c r="B198" s="118"/>
      <c r="C198" s="118"/>
      <c r="D198" s="118"/>
      <c r="E198" s="118"/>
      <c r="F198" s="118"/>
    </row>
    <row r="199" spans="1:6" ht="15.6" x14ac:dyDescent="0.3">
      <c r="A199" s="118"/>
      <c r="B199" s="118"/>
      <c r="C199" s="118"/>
      <c r="D199" s="118"/>
      <c r="E199" s="118"/>
      <c r="F199" s="118"/>
    </row>
    <row r="200" spans="1:6" ht="15.6" x14ac:dyDescent="0.3">
      <c r="A200" s="118"/>
      <c r="B200" s="118"/>
      <c r="C200" s="118"/>
      <c r="D200" s="118"/>
      <c r="E200" s="118"/>
      <c r="F200" s="118"/>
    </row>
    <row r="201" spans="1:6" ht="15.6" x14ac:dyDescent="0.3">
      <c r="A201" s="118"/>
      <c r="B201" s="118"/>
      <c r="C201" s="118"/>
      <c r="D201" s="118"/>
      <c r="E201" s="118"/>
      <c r="F201" s="118"/>
    </row>
    <row r="202" spans="1:6" ht="15.6" x14ac:dyDescent="0.3">
      <c r="A202" s="118"/>
      <c r="B202" s="118"/>
      <c r="C202" s="118"/>
      <c r="D202" s="118"/>
      <c r="E202" s="118"/>
      <c r="F202" s="118"/>
    </row>
    <row r="203" spans="1:6" ht="15.6" x14ac:dyDescent="0.3">
      <c r="A203" s="118"/>
      <c r="B203" s="118"/>
      <c r="C203" s="118"/>
      <c r="D203" s="118"/>
      <c r="E203" s="118"/>
      <c r="F203" s="118"/>
    </row>
    <row r="204" spans="1:6" ht="15.6" x14ac:dyDescent="0.3">
      <c r="A204" s="118"/>
      <c r="B204" s="118"/>
      <c r="C204" s="118"/>
      <c r="D204" s="118"/>
      <c r="E204" s="118"/>
      <c r="F204" s="118"/>
    </row>
    <row r="205" spans="1:6" ht="15.6" x14ac:dyDescent="0.3">
      <c r="A205" s="118"/>
      <c r="B205" s="118"/>
      <c r="C205" s="118"/>
      <c r="D205" s="118"/>
      <c r="E205" s="118"/>
      <c r="F205" s="118"/>
    </row>
    <row r="206" spans="1:6" ht="15.6" x14ac:dyDescent="0.3">
      <c r="A206" s="118"/>
      <c r="B206" s="118"/>
      <c r="C206" s="118"/>
      <c r="D206" s="118"/>
      <c r="E206" s="118"/>
      <c r="F206" s="118"/>
    </row>
    <row r="207" spans="1:6" ht="15.6" x14ac:dyDescent="0.3">
      <c r="A207" s="118"/>
      <c r="B207" s="118"/>
      <c r="C207" s="118"/>
      <c r="D207" s="118"/>
      <c r="E207" s="118"/>
      <c r="F207" s="118"/>
    </row>
  </sheetData>
  <mergeCells count="6">
    <mergeCell ref="A37:F37"/>
    <mergeCell ref="A7:F7"/>
    <mergeCell ref="A8:F8"/>
    <mergeCell ref="A9:F9"/>
    <mergeCell ref="A10:A12"/>
    <mergeCell ref="A36:F3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F0A63-2D90-4EC5-9FD0-FEDB181AB81B}">
  <dimension ref="A1:G35"/>
  <sheetViews>
    <sheetView showGridLines="0" zoomScaleNormal="100" workbookViewId="0">
      <selection activeCell="A4" sqref="A4:C17"/>
    </sheetView>
  </sheetViews>
  <sheetFormatPr baseColWidth="10" defaultRowHeight="13.2" x14ac:dyDescent="0.25"/>
  <cols>
    <col min="1" max="1" width="30.109375" customWidth="1"/>
    <col min="2" max="2" width="17.33203125" customWidth="1"/>
    <col min="3" max="3" width="14.5546875" customWidth="1"/>
    <col min="4" max="4" width="17.33203125" customWidth="1"/>
    <col min="5" max="5" width="14.33203125" customWidth="1"/>
    <col min="6" max="6" width="14.109375" customWidth="1"/>
  </cols>
  <sheetData>
    <row r="1" spans="1:7" ht="17.399999999999999" x14ac:dyDescent="0.3">
      <c r="A1" s="195" t="s">
        <v>97</v>
      </c>
      <c r="B1" s="196"/>
      <c r="C1" s="196"/>
      <c r="D1" s="196"/>
    </row>
    <row r="4" spans="1:7" ht="15.6" x14ac:dyDescent="0.3">
      <c r="A4" s="268" t="s">
        <v>94</v>
      </c>
      <c r="B4" s="268"/>
      <c r="C4" s="268"/>
    </row>
    <row r="5" spans="1:7" ht="15.6" x14ac:dyDescent="0.3">
      <c r="A5" s="268" t="s">
        <v>98</v>
      </c>
      <c r="B5" s="268"/>
      <c r="C5" s="268"/>
    </row>
    <row r="6" spans="1:7" ht="15.6" x14ac:dyDescent="0.3">
      <c r="A6" s="268" t="s">
        <v>99</v>
      </c>
      <c r="B6" s="268"/>
      <c r="C6" s="268"/>
    </row>
    <row r="7" spans="1:7" ht="15.6" x14ac:dyDescent="0.3">
      <c r="A7" s="189" t="s">
        <v>100</v>
      </c>
      <c r="B7" s="190">
        <v>2023</v>
      </c>
      <c r="C7" s="191">
        <v>2024</v>
      </c>
    </row>
    <row r="8" spans="1:7" ht="15" x14ac:dyDescent="0.25">
      <c r="A8" s="170"/>
      <c r="B8" s="171"/>
      <c r="C8" s="172"/>
    </row>
    <row r="9" spans="1:7" ht="15" x14ac:dyDescent="0.25">
      <c r="A9" s="170" t="s">
        <v>101</v>
      </c>
      <c r="B9" s="173" t="s">
        <v>102</v>
      </c>
      <c r="C9" s="174" t="s">
        <v>102</v>
      </c>
      <c r="D9" s="237" t="s">
        <v>79</v>
      </c>
    </row>
    <row r="10" spans="1:7" ht="15" x14ac:dyDescent="0.25">
      <c r="A10" s="192" t="s">
        <v>142</v>
      </c>
      <c r="B10" s="193" t="s">
        <v>133</v>
      </c>
      <c r="C10" s="194" t="s">
        <v>103</v>
      </c>
      <c r="D10" s="237" t="s">
        <v>79</v>
      </c>
    </row>
    <row r="11" spans="1:7" ht="15" x14ac:dyDescent="0.25">
      <c r="A11" s="170" t="s">
        <v>104</v>
      </c>
      <c r="B11" s="173" t="s">
        <v>105</v>
      </c>
      <c r="C11" s="174" t="s">
        <v>105</v>
      </c>
      <c r="D11" s="237" t="s">
        <v>79</v>
      </c>
    </row>
    <row r="12" spans="1:7" ht="15" x14ac:dyDescent="0.25">
      <c r="A12" s="192" t="s">
        <v>106</v>
      </c>
      <c r="B12" s="193" t="s">
        <v>134</v>
      </c>
      <c r="C12" s="194" t="s">
        <v>126</v>
      </c>
      <c r="D12" s="237" t="s">
        <v>79</v>
      </c>
    </row>
    <row r="13" spans="1:7" ht="15" x14ac:dyDescent="0.25">
      <c r="A13" s="170" t="s">
        <v>107</v>
      </c>
      <c r="B13" s="173" t="s">
        <v>127</v>
      </c>
      <c r="C13" s="174" t="s">
        <v>128</v>
      </c>
      <c r="D13" s="237" t="s">
        <v>79</v>
      </c>
    </row>
    <row r="14" spans="1:7" ht="15" x14ac:dyDescent="0.25">
      <c r="A14" s="192" t="s">
        <v>108</v>
      </c>
      <c r="B14" s="193" t="s">
        <v>129</v>
      </c>
      <c r="C14" s="194" t="s">
        <v>130</v>
      </c>
      <c r="D14" s="237" t="s">
        <v>79</v>
      </c>
    </row>
    <row r="15" spans="1:7" ht="15.6" x14ac:dyDescent="0.3">
      <c r="A15" s="175" t="s">
        <v>109</v>
      </c>
      <c r="B15" s="176" t="s">
        <v>110</v>
      </c>
      <c r="C15" s="177" t="s">
        <v>110</v>
      </c>
      <c r="D15" s="237" t="s">
        <v>79</v>
      </c>
      <c r="F15" s="95"/>
      <c r="G15" s="95"/>
    </row>
    <row r="16" spans="1:7" ht="15.6" x14ac:dyDescent="0.3">
      <c r="A16" s="178" t="s">
        <v>135</v>
      </c>
      <c r="B16" s="173"/>
      <c r="C16" s="173"/>
      <c r="D16" s="178"/>
      <c r="F16" s="95"/>
      <c r="G16" s="95"/>
    </row>
    <row r="17" spans="1:7" x14ac:dyDescent="0.25">
      <c r="A17" s="178" t="s">
        <v>111</v>
      </c>
      <c r="D17" s="235"/>
    </row>
    <row r="18" spans="1:7" ht="15.6" x14ac:dyDescent="0.3">
      <c r="D18" s="236"/>
      <c r="G18" t="s">
        <v>65</v>
      </c>
    </row>
    <row r="20" spans="1:7" ht="15.6" x14ac:dyDescent="0.3">
      <c r="A20" s="268" t="s">
        <v>94</v>
      </c>
      <c r="B20" s="268"/>
      <c r="C20" s="268"/>
      <c r="D20" s="268"/>
      <c r="E20" s="268"/>
      <c r="F20" s="268"/>
    </row>
    <row r="21" spans="1:7" ht="15.6" x14ac:dyDescent="0.3">
      <c r="A21" s="268" t="s">
        <v>112</v>
      </c>
      <c r="B21" s="268"/>
      <c r="C21" s="268"/>
      <c r="D21" s="268"/>
      <c r="E21" s="268"/>
      <c r="F21" s="268"/>
    </row>
    <row r="22" spans="1:7" ht="13.8" thickBot="1" x14ac:dyDescent="0.3">
      <c r="A22" s="269" t="s">
        <v>113</v>
      </c>
      <c r="B22" s="269"/>
      <c r="C22" s="269"/>
      <c r="D22" s="269"/>
      <c r="E22" s="269"/>
      <c r="F22" s="269"/>
    </row>
    <row r="23" spans="1:7" ht="15.6" x14ac:dyDescent="0.3">
      <c r="A23" s="270" t="s">
        <v>114</v>
      </c>
      <c r="B23" s="197" t="s">
        <v>115</v>
      </c>
      <c r="C23" s="197" t="s">
        <v>116</v>
      </c>
      <c r="D23" s="197" t="s">
        <v>117</v>
      </c>
      <c r="E23" s="197" t="s">
        <v>118</v>
      </c>
      <c r="F23" s="198" t="s">
        <v>119</v>
      </c>
    </row>
    <row r="24" spans="1:7" ht="15.75" customHeight="1" x14ac:dyDescent="0.3">
      <c r="A24" s="271"/>
      <c r="B24" s="273" t="s">
        <v>132</v>
      </c>
      <c r="C24" s="273" t="s">
        <v>131</v>
      </c>
      <c r="D24" s="273" t="s">
        <v>85</v>
      </c>
      <c r="E24" s="199" t="s">
        <v>62</v>
      </c>
      <c r="F24" s="200" t="s">
        <v>62</v>
      </c>
    </row>
    <row r="25" spans="1:7" ht="15.75" customHeight="1" x14ac:dyDescent="0.25">
      <c r="A25" s="271"/>
      <c r="B25" s="273"/>
      <c r="C25" s="273"/>
      <c r="D25" s="273"/>
      <c r="E25" s="201" t="s">
        <v>120</v>
      </c>
      <c r="F25" s="202" t="s">
        <v>121</v>
      </c>
    </row>
    <row r="26" spans="1:7" ht="15.6" x14ac:dyDescent="0.3">
      <c r="A26" s="272"/>
      <c r="B26" s="274"/>
      <c r="C26" s="274">
        <v>2017</v>
      </c>
      <c r="D26" s="274">
        <v>2018</v>
      </c>
      <c r="E26" s="203" t="s">
        <v>63</v>
      </c>
      <c r="F26" s="204" t="s">
        <v>66</v>
      </c>
    </row>
    <row r="27" spans="1:7" ht="15" x14ac:dyDescent="0.25">
      <c r="A27" s="179"/>
      <c r="B27" s="180"/>
      <c r="C27" s="180"/>
      <c r="D27" s="180"/>
      <c r="E27" s="180"/>
      <c r="F27" s="181"/>
    </row>
    <row r="28" spans="1:7" ht="15.6" x14ac:dyDescent="0.3">
      <c r="A28" s="182" t="s">
        <v>122</v>
      </c>
      <c r="B28" s="205">
        <v>115443.7</v>
      </c>
      <c r="C28" s="205">
        <v>118173.4</v>
      </c>
      <c r="D28" s="205">
        <v>124880</v>
      </c>
      <c r="E28" s="205">
        <f>+D28-C28</f>
        <v>6706.6000000000058</v>
      </c>
      <c r="F28" s="206">
        <f>+D28-B28</f>
        <v>9436.3000000000029</v>
      </c>
      <c r="G28" s="183"/>
    </row>
    <row r="29" spans="1:7" ht="15" x14ac:dyDescent="0.25">
      <c r="A29" s="179"/>
      <c r="B29" s="184"/>
      <c r="C29" s="184"/>
      <c r="D29" s="184"/>
      <c r="E29" s="184"/>
      <c r="F29" s="185"/>
    </row>
    <row r="30" spans="1:7" ht="15.6" x14ac:dyDescent="0.3">
      <c r="A30" s="182" t="s">
        <v>123</v>
      </c>
      <c r="B30" s="207"/>
      <c r="C30" s="207">
        <f>+C28-B28</f>
        <v>2729.6999999999971</v>
      </c>
      <c r="D30" s="207">
        <f>+D28-C28</f>
        <v>6706.6000000000058</v>
      </c>
      <c r="E30" s="207"/>
      <c r="F30" s="208"/>
    </row>
    <row r="31" spans="1:7" ht="15.6" x14ac:dyDescent="0.3">
      <c r="A31" s="179"/>
      <c r="B31" s="186"/>
      <c r="C31" s="186"/>
      <c r="D31" s="186"/>
      <c r="E31" s="186"/>
      <c r="F31" s="187"/>
    </row>
    <row r="32" spans="1:7" ht="16.2" thickBot="1" x14ac:dyDescent="0.35">
      <c r="A32" s="182" t="s">
        <v>124</v>
      </c>
      <c r="B32" s="209"/>
      <c r="C32" s="209">
        <f>+C30/B28</f>
        <v>2.3645292034125701E-2</v>
      </c>
      <c r="D32" s="209"/>
      <c r="E32" s="209">
        <f>+E28/C28</f>
        <v>5.6752196348755356E-2</v>
      </c>
      <c r="F32" s="210">
        <f>+F28/B28</f>
        <v>8.1739410639125418E-2</v>
      </c>
    </row>
    <row r="33" spans="1:6" ht="47.4" customHeight="1" x14ac:dyDescent="0.25">
      <c r="A33" s="275" t="s">
        <v>141</v>
      </c>
      <c r="B33" s="275"/>
      <c r="C33" s="275"/>
      <c r="D33" s="275"/>
      <c r="E33" s="275"/>
      <c r="F33" s="275"/>
    </row>
    <row r="34" spans="1:6" ht="17.25" customHeight="1" x14ac:dyDescent="0.25">
      <c r="A34" s="267" t="s">
        <v>125</v>
      </c>
      <c r="B34" s="267"/>
      <c r="C34" s="267"/>
      <c r="D34" s="267"/>
      <c r="E34" s="267"/>
      <c r="F34" s="267"/>
    </row>
    <row r="35" spans="1:6" x14ac:dyDescent="0.25">
      <c r="A35" s="188"/>
    </row>
  </sheetData>
  <mergeCells count="12">
    <mergeCell ref="A34:F34"/>
    <mergeCell ref="A4:C4"/>
    <mergeCell ref="A5:C5"/>
    <mergeCell ref="A6:C6"/>
    <mergeCell ref="A20:F20"/>
    <mergeCell ref="A21:F21"/>
    <mergeCell ref="A22:F22"/>
    <mergeCell ref="A23:A26"/>
    <mergeCell ref="B24:B26"/>
    <mergeCell ref="C24:C26"/>
    <mergeCell ref="D24:D26"/>
    <mergeCell ref="A33:F3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8"/>
  <sheetViews>
    <sheetView showGridLines="0" workbookViewId="0">
      <selection activeCell="A4" sqref="A4"/>
    </sheetView>
  </sheetViews>
  <sheetFormatPr baseColWidth="10" defaultRowHeight="13.2" x14ac:dyDescent="0.25"/>
  <cols>
    <col min="1" max="1" width="50.21875" customWidth="1"/>
    <col min="2" max="2" width="14.88671875" customWidth="1"/>
  </cols>
  <sheetData>
    <row r="2" spans="1:6" ht="21" x14ac:dyDescent="0.4">
      <c r="A2" s="159" t="s">
        <v>136</v>
      </c>
      <c r="B2" s="159"/>
      <c r="C2" s="159"/>
      <c r="D2" s="159"/>
      <c r="E2" s="64"/>
      <c r="F2" s="64"/>
    </row>
    <row r="3" spans="1:6" x14ac:dyDescent="0.25">
      <c r="A3" s="113"/>
      <c r="B3" s="113"/>
      <c r="C3" s="113"/>
      <c r="D3" s="113"/>
      <c r="E3" s="113"/>
      <c r="F3" s="113"/>
    </row>
    <row r="4" spans="1:6" ht="15.6" x14ac:dyDescent="0.3">
      <c r="A4" s="153" t="s">
        <v>79</v>
      </c>
      <c r="B4" s="112"/>
      <c r="C4" s="112"/>
      <c r="D4" s="112"/>
      <c r="E4" s="112"/>
      <c r="F4" s="112"/>
    </row>
    <row r="5" spans="1:6" x14ac:dyDescent="0.25">
      <c r="A5" s="112"/>
      <c r="B5" s="112"/>
      <c r="C5" s="112"/>
      <c r="D5" s="112"/>
      <c r="E5" s="112"/>
      <c r="F5" s="112"/>
    </row>
    <row r="6" spans="1:6" x14ac:dyDescent="0.25">
      <c r="A6" s="112"/>
      <c r="B6" s="112"/>
      <c r="C6" s="112"/>
      <c r="D6" s="112"/>
      <c r="E6" s="112"/>
      <c r="F6" s="112"/>
    </row>
    <row r="7" spans="1:6" x14ac:dyDescent="0.25">
      <c r="A7" s="114"/>
      <c r="B7" s="112"/>
      <c r="C7" s="112"/>
      <c r="D7" s="112"/>
      <c r="E7" s="112"/>
      <c r="F7" s="112"/>
    </row>
    <row r="8" spans="1:6" ht="21" x14ac:dyDescent="0.4">
      <c r="A8" s="262" t="s">
        <v>137</v>
      </c>
      <c r="B8" s="262"/>
      <c r="C8" s="262"/>
      <c r="D8" s="262"/>
      <c r="E8" s="262"/>
      <c r="F8" s="262"/>
    </row>
    <row r="9" spans="1:6" ht="21" x14ac:dyDescent="0.4">
      <c r="A9" s="262" t="s">
        <v>60</v>
      </c>
      <c r="B9" s="262"/>
      <c r="C9" s="262"/>
      <c r="D9" s="262"/>
      <c r="E9" s="262"/>
      <c r="F9" s="262"/>
    </row>
    <row r="10" spans="1:6" ht="21.6" thickBot="1" x14ac:dyDescent="0.45">
      <c r="A10" s="263" t="s">
        <v>26</v>
      </c>
      <c r="B10" s="263"/>
      <c r="C10" s="263"/>
      <c r="D10" s="263"/>
      <c r="E10" s="263"/>
      <c r="F10" s="263"/>
    </row>
    <row r="11" spans="1:6" ht="15.6" x14ac:dyDescent="0.3">
      <c r="A11" s="276" t="s">
        <v>12</v>
      </c>
      <c r="B11" s="247"/>
      <c r="C11" s="245"/>
      <c r="D11" s="245"/>
      <c r="E11" s="245"/>
      <c r="F11" s="238"/>
    </row>
    <row r="12" spans="1:6" ht="15.6" x14ac:dyDescent="0.3">
      <c r="A12" s="277"/>
      <c r="B12" s="239" t="s">
        <v>58</v>
      </c>
      <c r="C12" s="279" t="s">
        <v>138</v>
      </c>
      <c r="D12" s="280"/>
      <c r="E12" s="280"/>
      <c r="F12" s="281"/>
    </row>
    <row r="13" spans="1:6" ht="15.6" x14ac:dyDescent="0.3">
      <c r="A13" s="278"/>
      <c r="B13" s="240">
        <v>2024</v>
      </c>
      <c r="C13" s="241">
        <v>2025</v>
      </c>
      <c r="D13" s="240">
        <v>2026</v>
      </c>
      <c r="E13" s="242">
        <v>2027</v>
      </c>
      <c r="F13" s="242">
        <v>2028</v>
      </c>
    </row>
    <row r="14" spans="1:6" ht="15.6" x14ac:dyDescent="0.25">
      <c r="A14" s="54"/>
      <c r="B14" s="168"/>
      <c r="C14" s="168"/>
      <c r="D14" s="168"/>
      <c r="E14" s="168"/>
      <c r="F14" s="252"/>
    </row>
    <row r="15" spans="1:6" ht="15.6" x14ac:dyDescent="0.25">
      <c r="A15" s="249" t="s">
        <v>14</v>
      </c>
      <c r="B15" s="251">
        <f>SUM(B17:B35)</f>
        <v>124880.00000000001</v>
      </c>
      <c r="C15" s="251">
        <f>SUM(C17:C35)-0.1</f>
        <v>125634.5</v>
      </c>
      <c r="D15" s="251">
        <f>SUM(D17:D35)</f>
        <v>129810.80000000002</v>
      </c>
      <c r="E15" s="251">
        <f>SUM(E17:E35)</f>
        <v>133455.70000000001</v>
      </c>
      <c r="F15" s="250">
        <f>SUM(F17:F35)-0.1</f>
        <v>139453.4</v>
      </c>
    </row>
    <row r="16" spans="1:6" ht="15.6" x14ac:dyDescent="0.25">
      <c r="A16" s="55"/>
      <c r="B16" s="244"/>
      <c r="C16" s="244"/>
      <c r="D16" s="244"/>
      <c r="E16" s="244"/>
      <c r="F16" s="167"/>
    </row>
    <row r="17" spans="1:6" ht="15.6" x14ac:dyDescent="0.3">
      <c r="A17" s="253" t="s">
        <v>11</v>
      </c>
      <c r="B17" s="254">
        <v>200</v>
      </c>
      <c r="C17" s="254">
        <v>205</v>
      </c>
      <c r="D17" s="255">
        <v>210</v>
      </c>
      <c r="E17" s="255">
        <v>215</v>
      </c>
      <c r="F17" s="256">
        <v>220</v>
      </c>
    </row>
    <row r="18" spans="1:6" ht="15.6" x14ac:dyDescent="0.3">
      <c r="A18" s="99" t="s">
        <v>15</v>
      </c>
      <c r="B18" s="169">
        <v>784.8</v>
      </c>
      <c r="C18" s="243">
        <v>790.3</v>
      </c>
      <c r="D18" s="169">
        <v>804</v>
      </c>
      <c r="E18" s="243">
        <v>817.7</v>
      </c>
      <c r="F18" s="246">
        <v>831.4</v>
      </c>
    </row>
    <row r="19" spans="1:6" ht="15.6" x14ac:dyDescent="0.3">
      <c r="A19" s="253" t="s">
        <v>19</v>
      </c>
      <c r="B19" s="254">
        <v>7839.2</v>
      </c>
      <c r="C19" s="255">
        <v>8060.8</v>
      </c>
      <c r="D19" s="254">
        <v>8560.5</v>
      </c>
      <c r="E19" s="255">
        <v>9093.5</v>
      </c>
      <c r="F19" s="256">
        <v>9560.7000000000007</v>
      </c>
    </row>
    <row r="20" spans="1:6" ht="15.6" x14ac:dyDescent="0.3">
      <c r="A20" s="99" t="s">
        <v>55</v>
      </c>
      <c r="B20" s="169">
        <v>3502</v>
      </c>
      <c r="C20" s="243">
        <v>3604.6</v>
      </c>
      <c r="D20" s="169">
        <v>3754.9</v>
      </c>
      <c r="E20" s="243">
        <v>3811.6</v>
      </c>
      <c r="F20" s="246">
        <v>4000.7</v>
      </c>
    </row>
    <row r="21" spans="1:6" ht="15.6" x14ac:dyDescent="0.3">
      <c r="A21" s="253" t="s">
        <v>36</v>
      </c>
      <c r="B21" s="254">
        <v>404.7</v>
      </c>
      <c r="C21" s="255">
        <v>417.5</v>
      </c>
      <c r="D21" s="254">
        <v>430</v>
      </c>
      <c r="E21" s="255">
        <v>442.5</v>
      </c>
      <c r="F21" s="256">
        <v>455</v>
      </c>
    </row>
    <row r="22" spans="1:6" ht="15.6" x14ac:dyDescent="0.3">
      <c r="A22" s="99" t="s">
        <v>9</v>
      </c>
      <c r="B22" s="169">
        <v>23050.6</v>
      </c>
      <c r="C22" s="243">
        <v>23387.5</v>
      </c>
      <c r="D22" s="169">
        <v>24194.2</v>
      </c>
      <c r="E22" s="243">
        <v>25063.5</v>
      </c>
      <c r="F22" s="246">
        <v>26169.8</v>
      </c>
    </row>
    <row r="23" spans="1:6" ht="15.6" x14ac:dyDescent="0.3">
      <c r="A23" s="253" t="s">
        <v>78</v>
      </c>
      <c r="B23" s="254">
        <v>12555.1</v>
      </c>
      <c r="C23" s="255">
        <v>12822.8</v>
      </c>
      <c r="D23" s="254">
        <v>13062.1</v>
      </c>
      <c r="E23" s="255">
        <v>13256.3</v>
      </c>
      <c r="F23" s="256">
        <v>13487.7</v>
      </c>
    </row>
    <row r="24" spans="1:6" ht="15.6" x14ac:dyDescent="0.3">
      <c r="A24" s="99" t="s">
        <v>56</v>
      </c>
      <c r="B24" s="169">
        <v>1425.7</v>
      </c>
      <c r="C24" s="243">
        <v>1436.2</v>
      </c>
      <c r="D24" s="169">
        <v>1446.8</v>
      </c>
      <c r="E24" s="243">
        <v>1457.8</v>
      </c>
      <c r="F24" s="246">
        <v>1469</v>
      </c>
    </row>
    <row r="25" spans="1:6" ht="15.6" x14ac:dyDescent="0.3">
      <c r="A25" s="253" t="s">
        <v>20</v>
      </c>
      <c r="B25" s="254">
        <v>504.8</v>
      </c>
      <c r="C25" s="255">
        <v>506.5</v>
      </c>
      <c r="D25" s="254">
        <v>509.9</v>
      </c>
      <c r="E25" s="255">
        <v>513</v>
      </c>
      <c r="F25" s="256">
        <v>521.79999999999995</v>
      </c>
    </row>
    <row r="26" spans="1:6" ht="15.6" x14ac:dyDescent="0.3">
      <c r="A26" s="99" t="s">
        <v>21</v>
      </c>
      <c r="B26" s="169">
        <v>1676</v>
      </c>
      <c r="C26" s="243">
        <v>1776.3</v>
      </c>
      <c r="D26" s="169">
        <v>1883.6</v>
      </c>
      <c r="E26" s="243">
        <v>1986.3</v>
      </c>
      <c r="F26" s="246">
        <v>2094.6</v>
      </c>
    </row>
    <row r="27" spans="1:6" ht="15.6" x14ac:dyDescent="0.3">
      <c r="A27" s="253" t="s">
        <v>22</v>
      </c>
      <c r="B27" s="254">
        <v>6580</v>
      </c>
      <c r="C27" s="255">
        <v>6829.4</v>
      </c>
      <c r="D27" s="254">
        <v>7164.8</v>
      </c>
      <c r="E27" s="255">
        <v>7581.7</v>
      </c>
      <c r="F27" s="256">
        <v>8037.1</v>
      </c>
    </row>
    <row r="28" spans="1:6" ht="15.6" x14ac:dyDescent="0.3">
      <c r="A28" s="99" t="s">
        <v>23</v>
      </c>
      <c r="B28" s="169">
        <v>101</v>
      </c>
      <c r="C28" s="243">
        <v>103.3</v>
      </c>
      <c r="D28" s="169">
        <v>107</v>
      </c>
      <c r="E28" s="243">
        <v>111.7</v>
      </c>
      <c r="F28" s="246">
        <v>112.9</v>
      </c>
    </row>
    <row r="29" spans="1:6" ht="15.6" x14ac:dyDescent="0.3">
      <c r="A29" s="253" t="s">
        <v>10</v>
      </c>
      <c r="B29" s="254">
        <v>720.6</v>
      </c>
      <c r="C29" s="255">
        <v>728.5</v>
      </c>
      <c r="D29" s="254">
        <v>745.4</v>
      </c>
      <c r="E29" s="255">
        <v>766.9</v>
      </c>
      <c r="F29" s="256">
        <v>788.3</v>
      </c>
    </row>
    <row r="30" spans="1:6" ht="15.6" x14ac:dyDescent="0.3">
      <c r="A30" s="99" t="s">
        <v>37</v>
      </c>
      <c r="B30" s="169">
        <v>1452.3</v>
      </c>
      <c r="C30" s="243">
        <v>1496.7</v>
      </c>
      <c r="D30" s="169">
        <v>1538.7</v>
      </c>
      <c r="E30" s="243">
        <v>1565.8</v>
      </c>
      <c r="F30" s="246">
        <v>1615.4</v>
      </c>
    </row>
    <row r="31" spans="1:6" ht="15.6" x14ac:dyDescent="0.3">
      <c r="A31" s="253" t="s">
        <v>24</v>
      </c>
      <c r="B31" s="254">
        <v>255.8</v>
      </c>
      <c r="C31" s="255">
        <v>258.39999999999998</v>
      </c>
      <c r="D31" s="254">
        <v>262.89999999999998</v>
      </c>
      <c r="E31" s="255">
        <v>268.60000000000002</v>
      </c>
      <c r="F31" s="256">
        <v>272</v>
      </c>
    </row>
    <row r="32" spans="1:6" ht="15.6" x14ac:dyDescent="0.3">
      <c r="A32" s="99" t="s">
        <v>57</v>
      </c>
      <c r="B32" s="169">
        <v>41132.9</v>
      </c>
      <c r="C32" s="243">
        <v>42506.3</v>
      </c>
      <c r="D32" s="169">
        <v>44317.9</v>
      </c>
      <c r="E32" s="243">
        <v>45441.5</v>
      </c>
      <c r="F32" s="246">
        <v>47102.5</v>
      </c>
    </row>
    <row r="33" spans="1:6" ht="15.6" x14ac:dyDescent="0.3">
      <c r="A33" s="253" t="s">
        <v>43</v>
      </c>
      <c r="B33" s="254">
        <v>1737.8</v>
      </c>
      <c r="C33" s="255">
        <v>1784.2</v>
      </c>
      <c r="D33" s="254">
        <v>1695.7</v>
      </c>
      <c r="E33" s="255">
        <v>1489.8</v>
      </c>
      <c r="F33" s="256">
        <v>1546.8</v>
      </c>
    </row>
    <row r="34" spans="1:6" ht="15.6" x14ac:dyDescent="0.3">
      <c r="A34" s="100" t="s">
        <v>17</v>
      </c>
      <c r="B34" s="169">
        <v>20778.400000000001</v>
      </c>
      <c r="C34" s="243">
        <v>18741.7</v>
      </c>
      <c r="D34" s="169">
        <v>18941.8</v>
      </c>
      <c r="E34" s="243">
        <v>19389.900000000001</v>
      </c>
      <c r="F34" s="246">
        <v>20983.3</v>
      </c>
    </row>
    <row r="35" spans="1:6" ht="16.2" thickBot="1" x14ac:dyDescent="0.35">
      <c r="A35" s="257" t="s">
        <v>2</v>
      </c>
      <c r="B35" s="258">
        <v>178.3</v>
      </c>
      <c r="C35" s="259">
        <v>178.6</v>
      </c>
      <c r="D35" s="258">
        <v>180.6</v>
      </c>
      <c r="E35" s="259">
        <v>182.6</v>
      </c>
      <c r="F35" s="260">
        <v>184.5</v>
      </c>
    </row>
    <row r="36" spans="1:6" ht="15.6" x14ac:dyDescent="0.3">
      <c r="A36" s="34"/>
      <c r="B36" s="65"/>
      <c r="C36" s="66"/>
      <c r="D36" s="34"/>
      <c r="E36" s="34"/>
      <c r="F36" s="34"/>
    </row>
    <row r="37" spans="1:6" ht="15.6" x14ac:dyDescent="0.25">
      <c r="A37" s="261" t="s">
        <v>80</v>
      </c>
      <c r="B37" s="261"/>
      <c r="C37" s="261"/>
      <c r="D37" s="261"/>
      <c r="E37" s="261"/>
      <c r="F37" s="261"/>
    </row>
    <row r="38" spans="1:6" x14ac:dyDescent="0.25">
      <c r="A38" s="248" t="s">
        <v>139</v>
      </c>
    </row>
  </sheetData>
  <mergeCells count="6">
    <mergeCell ref="A8:F8"/>
    <mergeCell ref="A9:F9"/>
    <mergeCell ref="A10:F10"/>
    <mergeCell ref="A11:A13"/>
    <mergeCell ref="A37:F37"/>
    <mergeCell ref="C12:F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Finalidad</vt:lpstr>
      <vt:lpstr>Subrupo de gasto </vt:lpstr>
      <vt:lpstr>Financiamiento</vt:lpstr>
      <vt:lpstr>Institución</vt:lpstr>
      <vt:lpstr>Variables Macro</vt:lpstr>
      <vt:lpstr>Multianual</vt:lpstr>
      <vt:lpstr>'Subrupo de gasto '!Área_de_impresión</vt:lpstr>
    </vt:vector>
  </TitlesOfParts>
  <Company>Ministerio de Finanzas Públicas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Técnica del Presupuesto</dc:creator>
  <cp:lastModifiedBy>Silvia Yolanda Marquez Sajquin</cp:lastModifiedBy>
  <cp:lastPrinted>2016-02-04T20:51:30Z</cp:lastPrinted>
  <dcterms:created xsi:type="dcterms:W3CDTF">2005-01-11T21:07:30Z</dcterms:created>
  <dcterms:modified xsi:type="dcterms:W3CDTF">2023-09-19T17:00:11Z</dcterms:modified>
</cp:coreProperties>
</file>